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charts/chart8.xml" ContentType="application/vnd.openxmlformats-officedocument.drawingml.chart+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charts/chart10.xml" ContentType="application/vnd.openxmlformats-officedocument.drawingml.chart+xml"/>
  <Override PartName="/xl/charts/chart11.xml" ContentType="application/vnd.openxmlformats-officedocument.drawingml.chart+xml"/>
  <Override PartName="/xl/charts/style8.xml" ContentType="application/vnd.ms-office.chartstyle+xml"/>
  <Override PartName="/xl/charts/colors8.xml" ContentType="application/vnd.ms-office.chartcolorstyle+xml"/>
  <Override PartName="/xl/charts/chart12.xml" ContentType="application/vnd.openxmlformats-officedocument.drawingml.chart+xml"/>
  <Override PartName="/xl/charts/style9.xml" ContentType="application/vnd.ms-office.chartstyle+xml"/>
  <Override PartName="/xl/charts/colors9.xml" ContentType="application/vnd.ms-office.chartcolorstyle+xml"/>
  <Override PartName="/xl/charts/chart13.xml" ContentType="application/vnd.openxmlformats-officedocument.drawingml.chart+xml"/>
  <Override PartName="/xl/charts/style10.xml" ContentType="application/vnd.ms-office.chartstyle+xml"/>
  <Override PartName="/xl/charts/colors10.xml" ContentType="application/vnd.ms-office.chartcolorstyle+xml"/>
  <Override PartName="/xl/charts/chart14.xml" ContentType="application/vnd.openxmlformats-officedocument.drawingml.chart+xml"/>
  <Override PartName="/xl/charts/style11.xml" ContentType="application/vnd.ms-office.chartstyle+xml"/>
  <Override PartName="/xl/charts/colors11.xml" ContentType="application/vnd.ms-office.chartcolorstyle+xml"/>
  <Override PartName="/xl/charts/chart15.xml" ContentType="application/vnd.openxmlformats-officedocument.drawingml.chart+xml"/>
  <Override PartName="/xl/charts/style12.xml" ContentType="application/vnd.ms-office.chartstyle+xml"/>
  <Override PartName="/xl/charts/colors12.xml" ContentType="application/vnd.ms-office.chartcolorstyle+xml"/>
  <Override PartName="/xl/charts/chart16.xml" ContentType="application/vnd.openxmlformats-officedocument.drawingml.chart+xml"/>
  <Override PartName="/xl/charts/style13.xml" ContentType="application/vnd.ms-office.chartstyle+xml"/>
  <Override PartName="/xl/charts/colors13.xml" ContentType="application/vnd.ms-office.chartcolorstyle+xml"/>
  <Override PartName="/xl/charts/chart17.xml" ContentType="application/vnd.openxmlformats-officedocument.drawingml.chart+xml"/>
  <Override PartName="/xl/charts/style14.xml" ContentType="application/vnd.ms-office.chartstyle+xml"/>
  <Override PartName="/xl/charts/colors14.xml" ContentType="application/vnd.ms-office.chartcolorstyle+xml"/>
  <Override PartName="/xl/charts/chart18.xml" ContentType="application/vnd.openxmlformats-officedocument.drawingml.chart+xml"/>
  <Override PartName="/xl/charts/style15.xml" ContentType="application/vnd.ms-office.chartstyle+xml"/>
  <Override PartName="/xl/charts/colors15.xml" ContentType="application/vnd.ms-office.chartcolorstyle+xml"/>
  <Override PartName="/xl/charts/chart19.xml" ContentType="application/vnd.openxmlformats-officedocument.drawingml.chart+xml"/>
  <Override PartName="/xl/charts/style16.xml" ContentType="application/vnd.ms-office.chartstyle+xml"/>
  <Override PartName="/xl/charts/colors16.xml" ContentType="application/vnd.ms-office.chartcolorstyle+xml"/>
  <Override PartName="/xl/charts/chart20.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xml" ContentType="application/vnd.openxmlformats-officedocument.drawing+xml"/>
  <Override PartName="/xl/charts/chart21.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4.xml" ContentType="application/vnd.openxmlformats-officedocument.drawing+xml"/>
  <Override PartName="/xl/charts/chart22.xml" ContentType="application/vnd.openxmlformats-officedocument.drawingml.chart+xml"/>
  <Override PartName="/xl/drawings/drawing5.xml" ContentType="application/vnd.openxmlformats-officedocument.drawing+xml"/>
  <Override PartName="/xl/charts/chart23.xml" ContentType="application/vnd.openxmlformats-officedocument.drawingml.chart+xml"/>
  <Override PartName="/xl/charts/style19.xml" ContentType="application/vnd.ms-office.chartstyle+xml"/>
  <Override PartName="/xl/charts/colors19.xml" ContentType="application/vnd.ms-office.chartcolorstyle+xml"/>
  <Override PartName="/xl/ink/ink8.xml" ContentType="application/inkml+xml"/>
  <Override PartName="/xl/ink/ink9.xml" ContentType="application/inkml+xml"/>
  <Override PartName="/xl/ink/ink10.xml" ContentType="application/inkml+xml"/>
  <Override PartName="/xl/ink/ink11.xml" ContentType="application/inkml+xml"/>
  <Override PartName="/xl/ink/ink12.xml" ContentType="application/inkml+xml"/>
  <Override PartName="/xl/ink/ink13.xml" ContentType="application/inkml+xml"/>
  <Override PartName="/xl/ink/ink14.xml" ContentType="application/inkml+xml"/>
  <Override PartName="/xl/drawings/drawing6.xml" ContentType="application/vnd.openxmlformats-officedocument.drawing+xml"/>
  <Override PartName="/xl/drawings/drawing7.xml" ContentType="application/vnd.openxmlformats-officedocument.drawing+xml"/>
  <Override PartName="/xl/charts/chart24.xml" ContentType="application/vnd.openxmlformats-officedocument.drawingml.chart+xml"/>
  <Override PartName="/xl/drawings/drawing8.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artba\Dropbox\"/>
    </mc:Choice>
  </mc:AlternateContent>
  <xr:revisionPtr revIDLastSave="0" documentId="13_ncr:1_{402076BE-1893-4FE0-B7BC-CD68607B3209}" xr6:coauthVersionLast="31" xr6:coauthVersionMax="31" xr10:uidLastSave="{00000000-0000-0000-0000-000000000000}"/>
  <bookViews>
    <workbookView xWindow="0" yWindow="0" windowWidth="18660" windowHeight="5453" xr2:uid="{B1ABCCB4-4DFE-4337-83A1-D62972E5B22C}"/>
  </bookViews>
  <sheets>
    <sheet name="IntroAgenda" sheetId="3" r:id="rId1"/>
    <sheet name="A Tour" sheetId="4" r:id="rId2"/>
    <sheet name="Motion Problems TE" sheetId="2" r:id="rId3"/>
    <sheet name="Solving Equations (2TE) (2)" sheetId="7" r:id="rId4"/>
    <sheet name="Drawing Triangles" sheetId="9" r:id="rId5"/>
    <sheet name="Place Value" sheetId="10" r:id="rId6"/>
    <sheet name="The Syracuse Problem" sheetId="8" r:id="rId7"/>
    <sheet name="Recusion Discovery" sheetId="11" r:id="rId8"/>
    <sheet name="Feedback" sheetId="5"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7" hidden="1">'Recusion Discovery'!$H$11:$P$35</definedName>
    <definedName name="a" localSheetId="1">'[1]Quadratic Functions'!$D$10</definedName>
    <definedName name="a" localSheetId="4">'[1]Quadratic Functions'!$D$10</definedName>
    <definedName name="a" localSheetId="5">'[2]Quadratic Functions'!$D$10</definedName>
    <definedName name="a" localSheetId="7">'[1]Quadratic Functions'!$D$10</definedName>
    <definedName name="a" localSheetId="3">'[1]Quadratic Functions'!$D$10</definedName>
    <definedName name="a" localSheetId="6">'[1]Quadratic Functions'!$D$10</definedName>
    <definedName name="a">'[3]Quadratic Functions'!$D$10</definedName>
    <definedName name="add" localSheetId="1">'[4]100''s Table'!#REF!</definedName>
    <definedName name="add" localSheetId="4">'[4]100''s Table'!#REF!</definedName>
    <definedName name="add" localSheetId="8">'[5]100''s Table'!#REF!</definedName>
    <definedName name="add" localSheetId="0">'[5]100''s Table'!#REF!</definedName>
    <definedName name="add" localSheetId="2">'[5]100''s Table'!#REF!</definedName>
    <definedName name="add" localSheetId="5">'[6]100''s Table'!#REF!</definedName>
    <definedName name="add" localSheetId="7">'[4]100''s Table'!#REF!</definedName>
    <definedName name="add" localSheetId="3">'[4]100''s Table'!#REF!</definedName>
    <definedName name="add" localSheetId="6">'[4]100''s Table'!#REF!</definedName>
    <definedName name="add">'[5]100''s Table'!#REF!</definedName>
    <definedName name="b" localSheetId="1">'[1]Quadratic Functions'!$E$10</definedName>
    <definedName name="b" localSheetId="4">'[1]Quadratic Functions'!$E$10</definedName>
    <definedName name="b" localSheetId="5">'[2]Quadratic Functions'!$E$10</definedName>
    <definedName name="b" localSheetId="7">'[1]Quadratic Functions'!$E$10</definedName>
    <definedName name="b" localSheetId="3">'[1]Quadratic Functions'!$E$10</definedName>
    <definedName name="b" localSheetId="6">'[1]Quadratic Functions'!$E$10</definedName>
    <definedName name="b">'[3]Quadratic Functions'!$E$10</definedName>
    <definedName name="Change_the_Principal_and_copy_it_down_column_C" localSheetId="1">#REF!</definedName>
    <definedName name="Change_the_Principal_and_copy_it_down_column_C" localSheetId="4">#REF!</definedName>
    <definedName name="Change_the_Principal_and_copy_it_down_column_C" localSheetId="8">#REF!</definedName>
    <definedName name="Change_the_Principal_and_copy_it_down_column_C" localSheetId="0">#REF!</definedName>
    <definedName name="Change_the_Principal_and_copy_it_down_column_C" localSheetId="2">#REF!</definedName>
    <definedName name="Change_the_Principal_and_copy_it_down_column_C" localSheetId="5">#REF!</definedName>
    <definedName name="Change_the_Principal_and_copy_it_down_column_C" localSheetId="7">#REF!</definedName>
    <definedName name="Change_the_Principal_and_copy_it_down_column_C" localSheetId="3">#REF!</definedName>
    <definedName name="Change_the_Principal_and_copy_it_down_column_C" localSheetId="6">#REF!</definedName>
    <definedName name="Change_the_Principal_and_copy_it_down_column_C">#REF!</definedName>
    <definedName name="d" localSheetId="1">'[7]Quadratic Functions'!$E$4</definedName>
    <definedName name="d" localSheetId="4">'[7]Quadratic Functions'!$E$4</definedName>
    <definedName name="d" localSheetId="5">'[8]Quadratic Functions'!$E$4</definedName>
    <definedName name="d" localSheetId="7">'[7]Quadratic Functions'!$E$4</definedName>
    <definedName name="d" localSheetId="3">'[7]Quadratic Functions'!$E$4</definedName>
    <definedName name="d" localSheetId="6">'[7]Quadratic Functions'!$E$4</definedName>
    <definedName name="d">'[9]Quadratic Functions'!$E$4</definedName>
    <definedName name="Linear_Equations" localSheetId="1">#REF!</definedName>
    <definedName name="Linear_Equations" localSheetId="4">#REF!</definedName>
    <definedName name="Linear_Equations" localSheetId="8">#REF!</definedName>
    <definedName name="Linear_Equations" localSheetId="0">#REF!</definedName>
    <definedName name="Linear_Equations" localSheetId="2">#REF!</definedName>
    <definedName name="Linear_Equations" localSheetId="5">#REF!</definedName>
    <definedName name="Linear_Equations" localSheetId="7">#REF!</definedName>
    <definedName name="Linear_Equations" localSheetId="3">#REF!</definedName>
    <definedName name="Linear_Equations" localSheetId="6">#REF!</definedName>
    <definedName name="Linear_Equations">#REF!</definedName>
    <definedName name="Total" localSheetId="1">#REF!</definedName>
    <definedName name="Total" localSheetId="4">#REF!</definedName>
    <definedName name="Total" localSheetId="8">#REF!</definedName>
    <definedName name="Total" localSheetId="0">#REF!</definedName>
    <definedName name="Total" localSheetId="2">#REF!</definedName>
    <definedName name="Total" localSheetId="5">#REF!</definedName>
    <definedName name="Total" localSheetId="7">#REF!</definedName>
    <definedName name="Total" localSheetId="3">#REF!</definedName>
    <definedName name="Total" localSheetId="6">#REF!</definedName>
    <definedName name="Total">#REF!</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8" i="11" l="1"/>
  <c r="U28" i="11"/>
  <c r="Q12" i="11"/>
  <c r="L12" i="11"/>
  <c r="L13" i="11" s="1"/>
  <c r="L14" i="11" s="1"/>
  <c r="L15" i="11" s="1"/>
  <c r="L16" i="11" s="1"/>
  <c r="L17" i="11" s="1"/>
  <c r="L18" i="11" s="1"/>
  <c r="L19" i="11" s="1"/>
  <c r="L20" i="11" s="1"/>
  <c r="L21" i="11" s="1"/>
  <c r="L22" i="11" s="1"/>
  <c r="L23" i="11" s="1"/>
  <c r="L24" i="11" s="1"/>
  <c r="L25" i="11" s="1"/>
  <c r="L26" i="11" s="1"/>
  <c r="L27" i="11" s="1"/>
  <c r="L28" i="11" s="1"/>
  <c r="L29" i="11" s="1"/>
  <c r="L30" i="11" s="1"/>
  <c r="L31" i="11" s="1"/>
  <c r="L32" i="11" s="1"/>
  <c r="L33" i="11" s="1"/>
  <c r="L34" i="11" s="1"/>
  <c r="L35" i="11" s="1"/>
  <c r="L36" i="11" s="1"/>
  <c r="L37" i="11" s="1"/>
  <c r="L38" i="11" s="1"/>
  <c r="L39" i="11" s="1"/>
  <c r="L40" i="11" s="1"/>
  <c r="L41" i="11" s="1"/>
  <c r="L42" i="11" s="1"/>
  <c r="K12" i="11"/>
  <c r="R11" i="11"/>
  <c r="Q11" i="11"/>
  <c r="O11" i="11"/>
  <c r="O12" i="11" s="1"/>
  <c r="O13" i="11" s="1"/>
  <c r="O14" i="11" s="1"/>
  <c r="O15" i="11" s="1"/>
  <c r="O16" i="11" s="1"/>
  <c r="O17" i="11" s="1"/>
  <c r="O18" i="11" s="1"/>
  <c r="O19" i="11" s="1"/>
  <c r="O20" i="11" s="1"/>
  <c r="O21" i="11" s="1"/>
  <c r="O22" i="11" s="1"/>
  <c r="O23" i="11" s="1"/>
  <c r="O24" i="11" s="1"/>
  <c r="O25" i="11" s="1"/>
  <c r="O26" i="11" s="1"/>
  <c r="O27" i="11" s="1"/>
  <c r="O28" i="11" s="1"/>
  <c r="O29" i="11" s="1"/>
  <c r="O30" i="11" s="1"/>
  <c r="O31" i="11" s="1"/>
  <c r="O32" i="11" s="1"/>
  <c r="O33" i="11" s="1"/>
  <c r="O34" i="11" s="1"/>
  <c r="O35" i="11" s="1"/>
  <c r="O36" i="11" s="1"/>
  <c r="O37" i="11" s="1"/>
  <c r="O38" i="11" s="1"/>
  <c r="O39" i="11" s="1"/>
  <c r="O40" i="11" s="1"/>
  <c r="O41" i="11" s="1"/>
  <c r="O42" i="11" s="1"/>
  <c r="N11" i="11"/>
  <c r="L11" i="11"/>
  <c r="N8" i="11"/>
  <c r="K8" i="11"/>
  <c r="Q13" i="11" l="1"/>
  <c r="R12" i="11"/>
  <c r="K13" i="11"/>
  <c r="N12" i="11"/>
  <c r="L15" i="10"/>
  <c r="M15" i="10"/>
  <c r="N15" i="10"/>
  <c r="M18" i="10"/>
  <c r="AA15" i="10"/>
  <c r="X15" i="10"/>
  <c r="T15" i="10"/>
  <c r="M16" i="9"/>
  <c r="M17" i="9"/>
  <c r="M18" i="9"/>
  <c r="M19" i="9"/>
  <c r="M20" i="9"/>
  <c r="M21" i="9"/>
  <c r="M22" i="9"/>
  <c r="M23" i="9"/>
  <c r="M24" i="9"/>
  <c r="M25" i="9"/>
  <c r="Y25" i="9"/>
  <c r="Z25" i="9"/>
  <c r="S25" i="9"/>
  <c r="T25" i="9"/>
  <c r="N25" i="9"/>
  <c r="Y24" i="9"/>
  <c r="Z24" i="9"/>
  <c r="S24" i="9"/>
  <c r="T24" i="9"/>
  <c r="N24" i="9"/>
  <c r="Y23" i="9"/>
  <c r="Z23" i="9"/>
  <c r="S23" i="9"/>
  <c r="T23" i="9"/>
  <c r="N23" i="9"/>
  <c r="Y22" i="9"/>
  <c r="Z22" i="9"/>
  <c r="S22" i="9"/>
  <c r="T22" i="9"/>
  <c r="N22" i="9"/>
  <c r="Y21" i="9"/>
  <c r="Z21" i="9"/>
  <c r="S21" i="9"/>
  <c r="T21" i="9"/>
  <c r="N21" i="9"/>
  <c r="Y20" i="9"/>
  <c r="Z20" i="9"/>
  <c r="S20" i="9"/>
  <c r="T20" i="9"/>
  <c r="N20" i="9"/>
  <c r="Y19" i="9"/>
  <c r="Z19" i="9"/>
  <c r="S19" i="9"/>
  <c r="T19" i="9"/>
  <c r="N19" i="9"/>
  <c r="Y18" i="9"/>
  <c r="Z18" i="9"/>
  <c r="S18" i="9"/>
  <c r="T18" i="9"/>
  <c r="N18" i="9"/>
  <c r="Y17" i="9"/>
  <c r="Z17" i="9"/>
  <c r="S17" i="9"/>
  <c r="T17" i="9"/>
  <c r="N17" i="9"/>
  <c r="Y16" i="9"/>
  <c r="Z16" i="9"/>
  <c r="S16" i="9"/>
  <c r="T16" i="9"/>
  <c r="N16" i="9"/>
  <c r="V12" i="9"/>
  <c r="P12" i="9"/>
  <c r="J12" i="9"/>
  <c r="T39" i="2"/>
  <c r="M11" i="2"/>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R37" i="7"/>
  <c r="N17" i="7"/>
  <c r="N18" i="7"/>
  <c r="N19" i="7"/>
  <c r="N20" i="7"/>
  <c r="N21" i="7"/>
  <c r="N22" i="7"/>
  <c r="N23" i="7"/>
  <c r="N24" i="7"/>
  <c r="N25" i="7"/>
  <c r="N26" i="7"/>
  <c r="N27" i="7"/>
  <c r="N28" i="7"/>
  <c r="N29" i="7"/>
  <c r="N30" i="7"/>
  <c r="N31" i="7"/>
  <c r="N32" i="7"/>
  <c r="N33" i="7"/>
  <c r="N34" i="7"/>
  <c r="N35" i="7"/>
  <c r="N36" i="7"/>
  <c r="N37" i="7"/>
  <c r="Q37" i="7"/>
  <c r="O37" i="7"/>
  <c r="R36" i="7"/>
  <c r="Q36" i="7"/>
  <c r="O36" i="7"/>
  <c r="R35" i="7"/>
  <c r="Q35" i="7"/>
  <c r="O35" i="7"/>
  <c r="R34" i="7"/>
  <c r="Q34" i="7"/>
  <c r="O34" i="7"/>
  <c r="R33" i="7"/>
  <c r="Q33" i="7"/>
  <c r="O33" i="7"/>
  <c r="R32" i="7"/>
  <c r="Q32" i="7"/>
  <c r="O32" i="7"/>
  <c r="R31" i="7"/>
  <c r="Q31" i="7"/>
  <c r="O31" i="7"/>
  <c r="R30" i="7"/>
  <c r="Q30" i="7"/>
  <c r="O30" i="7"/>
  <c r="R29" i="7"/>
  <c r="Q29" i="7"/>
  <c r="O29" i="7"/>
  <c r="R28" i="7"/>
  <c r="Q28" i="7"/>
  <c r="O28" i="7"/>
  <c r="R27" i="7"/>
  <c r="Q27" i="7"/>
  <c r="O27" i="7"/>
  <c r="R26" i="7"/>
  <c r="Q26" i="7"/>
  <c r="O26" i="7"/>
  <c r="R25" i="7"/>
  <c r="Q25" i="7"/>
  <c r="O25" i="7"/>
  <c r="R24" i="7"/>
  <c r="Q24" i="7"/>
  <c r="O24" i="7"/>
  <c r="R23" i="7"/>
  <c r="Q23" i="7"/>
  <c r="O23" i="7"/>
  <c r="R22" i="7"/>
  <c r="Q22" i="7"/>
  <c r="O22" i="7"/>
  <c r="R21" i="7"/>
  <c r="Q21" i="7"/>
  <c r="O21" i="7"/>
  <c r="R20" i="7"/>
  <c r="Q20" i="7"/>
  <c r="O20" i="7"/>
  <c r="R19" i="7"/>
  <c r="Q19" i="7"/>
  <c r="O19" i="7"/>
  <c r="R18" i="7"/>
  <c r="Q18" i="7"/>
  <c r="O18" i="7"/>
  <c r="R17" i="7"/>
  <c r="Q17" i="7"/>
  <c r="O17" i="7"/>
  <c r="Q16" i="7"/>
  <c r="O13" i="7"/>
  <c r="J13" i="7"/>
  <c r="J8" i="7"/>
  <c r="L491" i="4"/>
  <c r="L492" i="4"/>
  <c r="L493" i="4"/>
  <c r="L494" i="4"/>
  <c r="L495" i="4"/>
  <c r="L496" i="4"/>
  <c r="L497" i="4"/>
  <c r="L498" i="4"/>
  <c r="L499" i="4"/>
  <c r="L500" i="4"/>
  <c r="L501" i="4"/>
  <c r="L502" i="4"/>
  <c r="L503" i="4"/>
  <c r="L504" i="4"/>
  <c r="L505" i="4"/>
  <c r="L506" i="4"/>
  <c r="L507" i="4"/>
  <c r="L508" i="4"/>
  <c r="L509" i="4"/>
  <c r="L510" i="4"/>
  <c r="M510" i="4"/>
  <c r="L511" i="4"/>
  <c r="M511" i="4"/>
  <c r="N511" i="4"/>
  <c r="M509" i="4"/>
  <c r="N510" i="4"/>
  <c r="M508" i="4"/>
  <c r="N509" i="4"/>
  <c r="M507" i="4"/>
  <c r="N508" i="4"/>
  <c r="M506" i="4"/>
  <c r="N507" i="4"/>
  <c r="M505" i="4"/>
  <c r="N506" i="4"/>
  <c r="M504" i="4"/>
  <c r="N505" i="4"/>
  <c r="M503" i="4"/>
  <c r="N504" i="4"/>
  <c r="M502" i="4"/>
  <c r="N503" i="4"/>
  <c r="M501" i="4"/>
  <c r="N502" i="4"/>
  <c r="M500" i="4"/>
  <c r="N501" i="4"/>
  <c r="M499" i="4"/>
  <c r="N500" i="4"/>
  <c r="M498" i="4"/>
  <c r="N499" i="4"/>
  <c r="M497" i="4"/>
  <c r="N498" i="4"/>
  <c r="M496" i="4"/>
  <c r="N497" i="4"/>
  <c r="M495" i="4"/>
  <c r="N496" i="4"/>
  <c r="M494" i="4"/>
  <c r="N495" i="4"/>
  <c r="M493" i="4"/>
  <c r="N494" i="4"/>
  <c r="M492" i="4"/>
  <c r="N493" i="4"/>
  <c r="M491" i="4"/>
  <c r="N492" i="4"/>
  <c r="H487" i="4"/>
  <c r="J405" i="4"/>
  <c r="J406" i="4"/>
  <c r="J407" i="4"/>
  <c r="J408" i="4"/>
  <c r="J409" i="4"/>
  <c r="J410" i="4"/>
  <c r="J411" i="4"/>
  <c r="J412" i="4"/>
  <c r="J413" i="4"/>
  <c r="J414" i="4"/>
  <c r="J415" i="4"/>
  <c r="J416" i="4"/>
  <c r="J417" i="4"/>
  <c r="J418" i="4"/>
  <c r="J419" i="4"/>
  <c r="J420" i="4"/>
  <c r="J421" i="4"/>
  <c r="J422" i="4"/>
  <c r="J423" i="4"/>
  <c r="J424" i="4"/>
  <c r="J425" i="4"/>
  <c r="J426" i="4"/>
  <c r="J427" i="4"/>
  <c r="J428" i="4"/>
  <c r="J429" i="4"/>
  <c r="J430" i="4"/>
  <c r="J431" i="4"/>
  <c r="J432" i="4"/>
  <c r="J433" i="4"/>
  <c r="J434" i="4"/>
  <c r="J435" i="4"/>
  <c r="J436" i="4"/>
  <c r="J437" i="4"/>
  <c r="J438" i="4"/>
  <c r="J439" i="4"/>
  <c r="J440" i="4"/>
  <c r="J441" i="4"/>
  <c r="J442" i="4"/>
  <c r="J443" i="4"/>
  <c r="J444" i="4"/>
  <c r="J445" i="4"/>
  <c r="J446" i="4"/>
  <c r="J447" i="4"/>
  <c r="J448" i="4"/>
  <c r="J449" i="4"/>
  <c r="J450" i="4"/>
  <c r="J451" i="4"/>
  <c r="J452" i="4"/>
  <c r="J453" i="4"/>
  <c r="J454" i="4"/>
  <c r="J455" i="4"/>
  <c r="J456" i="4"/>
  <c r="J457" i="4"/>
  <c r="J458" i="4"/>
  <c r="K458" i="4"/>
  <c r="K457" i="4"/>
  <c r="S458" i="4"/>
  <c r="N458" i="4"/>
  <c r="R458" i="4"/>
  <c r="K406" i="4"/>
  <c r="O406" i="4"/>
  <c r="K407" i="4"/>
  <c r="O407" i="4"/>
  <c r="K408" i="4"/>
  <c r="O408" i="4"/>
  <c r="K409" i="4"/>
  <c r="O409" i="4"/>
  <c r="K410" i="4"/>
  <c r="O410" i="4"/>
  <c r="K411" i="4"/>
  <c r="O411" i="4"/>
  <c r="K412" i="4"/>
  <c r="O412" i="4"/>
  <c r="K413" i="4"/>
  <c r="O413" i="4"/>
  <c r="K414" i="4"/>
  <c r="O414" i="4"/>
  <c r="K415" i="4"/>
  <c r="O415" i="4"/>
  <c r="K416" i="4"/>
  <c r="O416" i="4"/>
  <c r="K417" i="4"/>
  <c r="O417" i="4"/>
  <c r="K418" i="4"/>
  <c r="O418" i="4"/>
  <c r="K419" i="4"/>
  <c r="O419" i="4"/>
  <c r="K420" i="4"/>
  <c r="O420" i="4"/>
  <c r="K421" i="4"/>
  <c r="O421" i="4"/>
  <c r="K422" i="4"/>
  <c r="O422" i="4"/>
  <c r="K423" i="4"/>
  <c r="O423" i="4"/>
  <c r="K424" i="4"/>
  <c r="O424" i="4"/>
  <c r="K425" i="4"/>
  <c r="O425" i="4"/>
  <c r="K426" i="4"/>
  <c r="O426" i="4"/>
  <c r="K427" i="4"/>
  <c r="O427" i="4"/>
  <c r="K428" i="4"/>
  <c r="O428" i="4"/>
  <c r="K429" i="4"/>
  <c r="O429" i="4"/>
  <c r="K430" i="4"/>
  <c r="O430" i="4"/>
  <c r="K431" i="4"/>
  <c r="O431" i="4"/>
  <c r="K432" i="4"/>
  <c r="O432" i="4"/>
  <c r="K433" i="4"/>
  <c r="O433" i="4"/>
  <c r="K434" i="4"/>
  <c r="O434" i="4"/>
  <c r="K435" i="4"/>
  <c r="O435" i="4"/>
  <c r="K436" i="4"/>
  <c r="O436" i="4"/>
  <c r="K437" i="4"/>
  <c r="O437" i="4"/>
  <c r="K438" i="4"/>
  <c r="O438" i="4"/>
  <c r="K439" i="4"/>
  <c r="O439" i="4"/>
  <c r="K440" i="4"/>
  <c r="O440" i="4"/>
  <c r="K441" i="4"/>
  <c r="O441" i="4"/>
  <c r="K442" i="4"/>
  <c r="O442" i="4"/>
  <c r="K443" i="4"/>
  <c r="O443" i="4"/>
  <c r="K444" i="4"/>
  <c r="O444" i="4"/>
  <c r="K445" i="4"/>
  <c r="O445" i="4"/>
  <c r="K446" i="4"/>
  <c r="O446" i="4"/>
  <c r="K447" i="4"/>
  <c r="O447" i="4"/>
  <c r="K448" i="4"/>
  <c r="O448" i="4"/>
  <c r="K449" i="4"/>
  <c r="O449" i="4"/>
  <c r="K450" i="4"/>
  <c r="O450" i="4"/>
  <c r="K451" i="4"/>
  <c r="O451" i="4"/>
  <c r="K452" i="4"/>
  <c r="O452" i="4"/>
  <c r="K453" i="4"/>
  <c r="O453" i="4"/>
  <c r="K454" i="4"/>
  <c r="O454" i="4"/>
  <c r="K455" i="4"/>
  <c r="O455" i="4"/>
  <c r="K456" i="4"/>
  <c r="O456" i="4"/>
  <c r="O457" i="4"/>
  <c r="O458" i="4"/>
  <c r="S457" i="4"/>
  <c r="N457" i="4"/>
  <c r="R457" i="4"/>
  <c r="S456" i="4"/>
  <c r="N456" i="4"/>
  <c r="R456" i="4"/>
  <c r="S455" i="4"/>
  <c r="N455" i="4"/>
  <c r="R455" i="4"/>
  <c r="S454" i="4"/>
  <c r="N454" i="4"/>
  <c r="R454" i="4"/>
  <c r="S453" i="4"/>
  <c r="N453" i="4"/>
  <c r="R453" i="4"/>
  <c r="S452" i="4"/>
  <c r="N452" i="4"/>
  <c r="R452" i="4"/>
  <c r="S451" i="4"/>
  <c r="N451" i="4"/>
  <c r="R451" i="4"/>
  <c r="S450" i="4"/>
  <c r="N450" i="4"/>
  <c r="R450" i="4"/>
  <c r="S449" i="4"/>
  <c r="N449" i="4"/>
  <c r="R449" i="4"/>
  <c r="S448" i="4"/>
  <c r="N448" i="4"/>
  <c r="R448" i="4"/>
  <c r="S447" i="4"/>
  <c r="N447" i="4"/>
  <c r="R447" i="4"/>
  <c r="S446" i="4"/>
  <c r="N446" i="4"/>
  <c r="R446" i="4"/>
  <c r="S445" i="4"/>
  <c r="N445" i="4"/>
  <c r="R445" i="4"/>
  <c r="S444" i="4"/>
  <c r="N444" i="4"/>
  <c r="R444" i="4"/>
  <c r="S443" i="4"/>
  <c r="N443" i="4"/>
  <c r="R443" i="4"/>
  <c r="S442" i="4"/>
  <c r="N442" i="4"/>
  <c r="R442" i="4"/>
  <c r="S441" i="4"/>
  <c r="N441" i="4"/>
  <c r="R441" i="4"/>
  <c r="S440" i="4"/>
  <c r="N440" i="4"/>
  <c r="R440" i="4"/>
  <c r="S439" i="4"/>
  <c r="N439" i="4"/>
  <c r="R439" i="4"/>
  <c r="S438" i="4"/>
  <c r="N438" i="4"/>
  <c r="R438" i="4"/>
  <c r="S437" i="4"/>
  <c r="N437" i="4"/>
  <c r="R437" i="4"/>
  <c r="S436" i="4"/>
  <c r="N436" i="4"/>
  <c r="R436" i="4"/>
  <c r="S435" i="4"/>
  <c r="N435" i="4"/>
  <c r="R435" i="4"/>
  <c r="S434" i="4"/>
  <c r="N434" i="4"/>
  <c r="R434" i="4"/>
  <c r="S433" i="4"/>
  <c r="N433" i="4"/>
  <c r="R433" i="4"/>
  <c r="S432" i="4"/>
  <c r="N432" i="4"/>
  <c r="R432" i="4"/>
  <c r="S431" i="4"/>
  <c r="N431" i="4"/>
  <c r="R431" i="4"/>
  <c r="S430" i="4"/>
  <c r="N430" i="4"/>
  <c r="R430" i="4"/>
  <c r="S429" i="4"/>
  <c r="N429" i="4"/>
  <c r="R429" i="4"/>
  <c r="S428" i="4"/>
  <c r="N428" i="4"/>
  <c r="R428" i="4"/>
  <c r="S427" i="4"/>
  <c r="N427" i="4"/>
  <c r="R427" i="4"/>
  <c r="S426" i="4"/>
  <c r="N426" i="4"/>
  <c r="R426" i="4"/>
  <c r="S425" i="4"/>
  <c r="N425" i="4"/>
  <c r="R425" i="4"/>
  <c r="S424" i="4"/>
  <c r="N424" i="4"/>
  <c r="R424" i="4"/>
  <c r="S423" i="4"/>
  <c r="N423" i="4"/>
  <c r="R423" i="4"/>
  <c r="S422" i="4"/>
  <c r="N422" i="4"/>
  <c r="R422" i="4"/>
  <c r="S421" i="4"/>
  <c r="N421" i="4"/>
  <c r="R421" i="4"/>
  <c r="S420" i="4"/>
  <c r="N420" i="4"/>
  <c r="R420" i="4"/>
  <c r="S419" i="4"/>
  <c r="N419" i="4"/>
  <c r="R419" i="4"/>
  <c r="S418" i="4"/>
  <c r="N418" i="4"/>
  <c r="R418" i="4"/>
  <c r="S417" i="4"/>
  <c r="N417" i="4"/>
  <c r="R417" i="4"/>
  <c r="S416" i="4"/>
  <c r="N416" i="4"/>
  <c r="R416" i="4"/>
  <c r="S415" i="4"/>
  <c r="N415" i="4"/>
  <c r="R415" i="4"/>
  <c r="S414" i="4"/>
  <c r="N414" i="4"/>
  <c r="R414" i="4"/>
  <c r="S413" i="4"/>
  <c r="N413" i="4"/>
  <c r="R413" i="4"/>
  <c r="S412" i="4"/>
  <c r="N412" i="4"/>
  <c r="R412" i="4"/>
  <c r="S411" i="4"/>
  <c r="N411" i="4"/>
  <c r="R411" i="4"/>
  <c r="S410" i="4"/>
  <c r="N410" i="4"/>
  <c r="R410" i="4"/>
  <c r="S409" i="4"/>
  <c r="N409" i="4"/>
  <c r="R409" i="4"/>
  <c r="S408" i="4"/>
  <c r="N408" i="4"/>
  <c r="R408" i="4"/>
  <c r="S407" i="4"/>
  <c r="N407" i="4"/>
  <c r="R407" i="4"/>
  <c r="K405" i="4"/>
  <c r="S406" i="4"/>
  <c r="N406" i="4"/>
  <c r="R406" i="4"/>
  <c r="N405" i="4"/>
  <c r="R405" i="4"/>
  <c r="Q387" i="4"/>
  <c r="Q388" i="4"/>
  <c r="Q389" i="4"/>
  <c r="Q390" i="4"/>
  <c r="Q391" i="4"/>
  <c r="Q392" i="4"/>
  <c r="Q393" i="4"/>
  <c r="Q394" i="4"/>
  <c r="Q395" i="4"/>
  <c r="Q396" i="4"/>
  <c r="R396" i="4"/>
  <c r="N386" i="4"/>
  <c r="N387" i="4"/>
  <c r="N388" i="4"/>
  <c r="N389" i="4"/>
  <c r="N390" i="4"/>
  <c r="N391" i="4"/>
  <c r="N392" i="4"/>
  <c r="N393" i="4"/>
  <c r="N394" i="4"/>
  <c r="N395" i="4"/>
  <c r="N396" i="4"/>
  <c r="M387" i="4"/>
  <c r="M388" i="4"/>
  <c r="M389" i="4"/>
  <c r="M390" i="4"/>
  <c r="M391" i="4"/>
  <c r="M392" i="4"/>
  <c r="M393" i="4"/>
  <c r="M394" i="4"/>
  <c r="M395" i="4"/>
  <c r="M396" i="4"/>
  <c r="J386" i="4"/>
  <c r="J387" i="4"/>
  <c r="J388" i="4"/>
  <c r="J389" i="4"/>
  <c r="J390" i="4"/>
  <c r="J391" i="4"/>
  <c r="J392" i="4"/>
  <c r="J393" i="4"/>
  <c r="J394" i="4"/>
  <c r="J395" i="4"/>
  <c r="J396" i="4"/>
  <c r="I387" i="4"/>
  <c r="I388" i="4"/>
  <c r="I389" i="4"/>
  <c r="I390" i="4"/>
  <c r="I391" i="4"/>
  <c r="I392" i="4"/>
  <c r="I393" i="4"/>
  <c r="I394" i="4"/>
  <c r="I395" i="4"/>
  <c r="I396" i="4"/>
  <c r="R395" i="4"/>
  <c r="R394" i="4"/>
  <c r="R393" i="4"/>
  <c r="R392" i="4"/>
  <c r="R391" i="4"/>
  <c r="R390" i="4"/>
  <c r="R389" i="4"/>
  <c r="R388" i="4"/>
  <c r="R387" i="4"/>
  <c r="R386" i="4"/>
  <c r="N369" i="4"/>
  <c r="N370" i="4"/>
  <c r="N371" i="4"/>
  <c r="N372" i="4"/>
  <c r="N373" i="4"/>
  <c r="N374" i="4"/>
  <c r="N375" i="4"/>
  <c r="N376" i="4"/>
  <c r="N377" i="4"/>
  <c r="N378" i="4"/>
  <c r="N379" i="4"/>
  <c r="M370" i="4"/>
  <c r="M371" i="4"/>
  <c r="M372" i="4"/>
  <c r="M373" i="4"/>
  <c r="M374" i="4"/>
  <c r="M375" i="4"/>
  <c r="M376" i="4"/>
  <c r="M377" i="4"/>
  <c r="M378" i="4"/>
  <c r="M379" i="4"/>
  <c r="J369" i="4"/>
  <c r="J370" i="4"/>
  <c r="J371" i="4"/>
  <c r="J372" i="4"/>
  <c r="J373" i="4"/>
  <c r="J374" i="4"/>
  <c r="J375" i="4"/>
  <c r="J376" i="4"/>
  <c r="J377" i="4"/>
  <c r="J378" i="4"/>
  <c r="J379" i="4"/>
  <c r="I370" i="4"/>
  <c r="I371" i="4"/>
  <c r="I372" i="4"/>
  <c r="I373" i="4"/>
  <c r="I374" i="4"/>
  <c r="I375" i="4"/>
  <c r="I376" i="4"/>
  <c r="I377" i="4"/>
  <c r="I378" i="4"/>
  <c r="I379" i="4"/>
  <c r="J352" i="4"/>
  <c r="J353" i="4"/>
  <c r="J354" i="4"/>
  <c r="J355" i="4"/>
  <c r="J356" i="4"/>
  <c r="J357" i="4"/>
  <c r="J358" i="4"/>
  <c r="J359" i="4"/>
  <c r="J360" i="4"/>
  <c r="J361" i="4"/>
  <c r="J362" i="4"/>
  <c r="I353" i="4"/>
  <c r="I354" i="4"/>
  <c r="I355" i="4"/>
  <c r="I356" i="4"/>
  <c r="I357" i="4"/>
  <c r="I358" i="4"/>
  <c r="I359" i="4"/>
  <c r="I360" i="4"/>
  <c r="I361" i="4"/>
  <c r="I362" i="4"/>
  <c r="J335" i="4"/>
  <c r="J336" i="4"/>
  <c r="J337" i="4"/>
  <c r="J338" i="4"/>
  <c r="J339" i="4"/>
  <c r="J340" i="4"/>
  <c r="J341" i="4"/>
  <c r="J342" i="4"/>
  <c r="J343" i="4"/>
  <c r="J344" i="4"/>
  <c r="J345" i="4"/>
  <c r="J346" i="4"/>
  <c r="L346" i="4"/>
  <c r="K346" i="4"/>
  <c r="L345" i="4"/>
  <c r="K345" i="4"/>
  <c r="L344" i="4"/>
  <c r="K344" i="4"/>
  <c r="L343" i="4"/>
  <c r="K343" i="4"/>
  <c r="L342" i="4"/>
  <c r="K342" i="4"/>
  <c r="L341" i="4"/>
  <c r="K341" i="4"/>
  <c r="L340" i="4"/>
  <c r="K340" i="4"/>
  <c r="L339" i="4"/>
  <c r="K339" i="4"/>
  <c r="L338" i="4"/>
  <c r="K338" i="4"/>
  <c r="L337" i="4"/>
  <c r="K337" i="4"/>
  <c r="L336" i="4"/>
  <c r="K336" i="4"/>
  <c r="L335" i="4"/>
  <c r="K335" i="4"/>
  <c r="J313" i="4"/>
  <c r="J314" i="4"/>
  <c r="J315" i="4"/>
  <c r="J316" i="4"/>
  <c r="J317" i="4"/>
  <c r="J318" i="4"/>
  <c r="J319" i="4"/>
  <c r="J320" i="4"/>
  <c r="J321" i="4"/>
  <c r="J322" i="4"/>
  <c r="J323" i="4"/>
  <c r="J324" i="4"/>
  <c r="J325" i="4"/>
  <c r="J326" i="4"/>
  <c r="J327" i="4"/>
  <c r="J328" i="4"/>
  <c r="J329" i="4"/>
  <c r="K329" i="4"/>
  <c r="T329" i="4"/>
  <c r="U329" i="4"/>
  <c r="P329" i="4"/>
  <c r="Q329" i="4"/>
  <c r="K328" i="4"/>
  <c r="T328" i="4"/>
  <c r="U328" i="4"/>
  <c r="P328" i="4"/>
  <c r="Q328" i="4"/>
  <c r="K327" i="4"/>
  <c r="T327" i="4"/>
  <c r="U327" i="4"/>
  <c r="P327" i="4"/>
  <c r="Q327" i="4"/>
  <c r="K326" i="4"/>
  <c r="T326" i="4"/>
  <c r="U326" i="4"/>
  <c r="P326" i="4"/>
  <c r="Q326" i="4"/>
  <c r="K325" i="4"/>
  <c r="T325" i="4"/>
  <c r="U325" i="4"/>
  <c r="P325" i="4"/>
  <c r="Q325" i="4"/>
  <c r="K324" i="4"/>
  <c r="T324" i="4"/>
  <c r="U324" i="4"/>
  <c r="P324" i="4"/>
  <c r="Q324" i="4"/>
  <c r="K323" i="4"/>
  <c r="T323" i="4"/>
  <c r="U323" i="4"/>
  <c r="P323" i="4"/>
  <c r="Q323" i="4"/>
  <c r="K322" i="4"/>
  <c r="T322" i="4"/>
  <c r="U322" i="4"/>
  <c r="P322" i="4"/>
  <c r="Q322" i="4"/>
  <c r="K321" i="4"/>
  <c r="T321" i="4"/>
  <c r="U321" i="4"/>
  <c r="P321" i="4"/>
  <c r="Q321" i="4"/>
  <c r="K320" i="4"/>
  <c r="T320" i="4"/>
  <c r="U320" i="4"/>
  <c r="P320" i="4"/>
  <c r="Q320" i="4"/>
  <c r="K319" i="4"/>
  <c r="T319" i="4"/>
  <c r="U319" i="4"/>
  <c r="P319" i="4"/>
  <c r="Q319" i="4"/>
  <c r="K318" i="4"/>
  <c r="T318" i="4"/>
  <c r="U318" i="4"/>
  <c r="P318" i="4"/>
  <c r="Q318" i="4"/>
  <c r="K317" i="4"/>
  <c r="T317" i="4"/>
  <c r="U317" i="4"/>
  <c r="P317" i="4"/>
  <c r="Q317" i="4"/>
  <c r="K316" i="4"/>
  <c r="T316" i="4"/>
  <c r="U316" i="4"/>
  <c r="P316" i="4"/>
  <c r="Q316" i="4"/>
  <c r="K315" i="4"/>
  <c r="T315" i="4"/>
  <c r="U315" i="4"/>
  <c r="P315" i="4"/>
  <c r="Q315" i="4"/>
  <c r="K314" i="4"/>
  <c r="T314" i="4"/>
  <c r="U314" i="4"/>
  <c r="P314" i="4"/>
  <c r="Q314" i="4"/>
  <c r="K313" i="4"/>
  <c r="T313" i="4"/>
  <c r="U313" i="4"/>
  <c r="P313" i="4"/>
  <c r="Q313" i="4"/>
  <c r="S309" i="4"/>
  <c r="M309" i="4"/>
  <c r="G309" i="4"/>
  <c r="R280" i="4"/>
  <c r="Q281" i="4"/>
  <c r="R281" i="4"/>
  <c r="Q282" i="4"/>
  <c r="R282" i="4"/>
  <c r="Q283" i="4"/>
  <c r="R283" i="4"/>
  <c r="Q284" i="4"/>
  <c r="R284" i="4"/>
  <c r="Q285" i="4"/>
  <c r="R285" i="4"/>
  <c r="Q286" i="4"/>
  <c r="R286" i="4"/>
  <c r="Q287" i="4"/>
  <c r="R287" i="4"/>
  <c r="Q288" i="4"/>
  <c r="R288" i="4"/>
  <c r="Q289" i="4"/>
  <c r="R289" i="4"/>
  <c r="Q290" i="4"/>
  <c r="R290" i="4"/>
  <c r="Q291" i="4"/>
  <c r="R291" i="4"/>
  <c r="Q292" i="4"/>
  <c r="R292" i="4"/>
  <c r="Q293" i="4"/>
  <c r="R293" i="4"/>
  <c r="Q294" i="4"/>
  <c r="R294" i="4"/>
  <c r="Q295" i="4"/>
  <c r="R295" i="4"/>
  <c r="Q296" i="4"/>
  <c r="R296" i="4"/>
  <c r="Q297" i="4"/>
  <c r="R297" i="4"/>
  <c r="Q298" i="4"/>
  <c r="R298" i="4"/>
  <c r="Q299" i="4"/>
  <c r="R299" i="4"/>
  <c r="Q300" i="4"/>
  <c r="R300" i="4"/>
  <c r="Q301" i="4"/>
  <c r="R301" i="4"/>
  <c r="Q302" i="4"/>
  <c r="R302" i="4"/>
  <c r="Q303" i="4"/>
  <c r="R303" i="4"/>
  <c r="Q304" i="4"/>
  <c r="S304" i="4"/>
  <c r="R304" i="4"/>
  <c r="K280" i="4"/>
  <c r="K281" i="4"/>
  <c r="K282" i="4"/>
  <c r="K283" i="4"/>
  <c r="K284" i="4"/>
  <c r="K285" i="4"/>
  <c r="K286" i="4"/>
  <c r="K287" i="4"/>
  <c r="K288" i="4"/>
  <c r="K289" i="4"/>
  <c r="K290" i="4"/>
  <c r="K291" i="4"/>
  <c r="K292" i="4"/>
  <c r="K293" i="4"/>
  <c r="K294" i="4"/>
  <c r="K295" i="4"/>
  <c r="K296" i="4"/>
  <c r="K297" i="4"/>
  <c r="K298" i="4"/>
  <c r="K299" i="4"/>
  <c r="K300" i="4"/>
  <c r="K301" i="4"/>
  <c r="K302" i="4"/>
  <c r="K303" i="4"/>
  <c r="K304" i="4"/>
  <c r="P304" i="4"/>
  <c r="M280" i="4"/>
  <c r="L281" i="4"/>
  <c r="M281" i="4"/>
  <c r="L282" i="4"/>
  <c r="M282" i="4"/>
  <c r="L283" i="4"/>
  <c r="M283" i="4"/>
  <c r="L284" i="4"/>
  <c r="M284" i="4"/>
  <c r="L285" i="4"/>
  <c r="M285" i="4"/>
  <c r="L286" i="4"/>
  <c r="M286" i="4"/>
  <c r="L287" i="4"/>
  <c r="M287" i="4"/>
  <c r="L288" i="4"/>
  <c r="M288" i="4"/>
  <c r="L289" i="4"/>
  <c r="M289" i="4"/>
  <c r="L290" i="4"/>
  <c r="M290" i="4"/>
  <c r="L291" i="4"/>
  <c r="M291" i="4"/>
  <c r="L292" i="4"/>
  <c r="M292" i="4"/>
  <c r="L293" i="4"/>
  <c r="M293" i="4"/>
  <c r="L294" i="4"/>
  <c r="M294" i="4"/>
  <c r="L295" i="4"/>
  <c r="M295" i="4"/>
  <c r="L296" i="4"/>
  <c r="M296" i="4"/>
  <c r="L297" i="4"/>
  <c r="M297" i="4"/>
  <c r="L298" i="4"/>
  <c r="M298" i="4"/>
  <c r="L299" i="4"/>
  <c r="M299" i="4"/>
  <c r="L300" i="4"/>
  <c r="M300" i="4"/>
  <c r="L301" i="4"/>
  <c r="M301" i="4"/>
  <c r="L302" i="4"/>
  <c r="M302" i="4"/>
  <c r="L303" i="4"/>
  <c r="M303" i="4"/>
  <c r="L304" i="4"/>
  <c r="M304" i="4"/>
  <c r="N304" i="4"/>
  <c r="S303" i="4"/>
  <c r="P303" i="4"/>
  <c r="N303" i="4"/>
  <c r="S302" i="4"/>
  <c r="P302" i="4"/>
  <c r="N302" i="4"/>
  <c r="S301" i="4"/>
  <c r="P301" i="4"/>
  <c r="N301" i="4"/>
  <c r="S300" i="4"/>
  <c r="P300" i="4"/>
  <c r="N300" i="4"/>
  <c r="S299" i="4"/>
  <c r="P299" i="4"/>
  <c r="N299" i="4"/>
  <c r="S298" i="4"/>
  <c r="P298" i="4"/>
  <c r="N298" i="4"/>
  <c r="S297" i="4"/>
  <c r="P297" i="4"/>
  <c r="N297" i="4"/>
  <c r="S296" i="4"/>
  <c r="P296" i="4"/>
  <c r="N296" i="4"/>
  <c r="S295" i="4"/>
  <c r="P295" i="4"/>
  <c r="N295" i="4"/>
  <c r="S294" i="4"/>
  <c r="P294" i="4"/>
  <c r="N294" i="4"/>
  <c r="S293" i="4"/>
  <c r="P293" i="4"/>
  <c r="N293" i="4"/>
  <c r="S292" i="4"/>
  <c r="P292" i="4"/>
  <c r="N292" i="4"/>
  <c r="S291" i="4"/>
  <c r="P291" i="4"/>
  <c r="N291" i="4"/>
  <c r="S290" i="4"/>
  <c r="P290" i="4"/>
  <c r="N290" i="4"/>
  <c r="S289" i="4"/>
  <c r="P289" i="4"/>
  <c r="N289" i="4"/>
  <c r="S288" i="4"/>
  <c r="P288" i="4"/>
  <c r="N288" i="4"/>
  <c r="S287" i="4"/>
  <c r="P287" i="4"/>
  <c r="N287" i="4"/>
  <c r="S286" i="4"/>
  <c r="P286" i="4"/>
  <c r="N286" i="4"/>
  <c r="S285" i="4"/>
  <c r="P285" i="4"/>
  <c r="N285" i="4"/>
  <c r="S284" i="4"/>
  <c r="P284" i="4"/>
  <c r="N284" i="4"/>
  <c r="S283" i="4"/>
  <c r="P283" i="4"/>
  <c r="N283" i="4"/>
  <c r="S282" i="4"/>
  <c r="P282" i="4"/>
  <c r="N282" i="4"/>
  <c r="P281" i="4"/>
  <c r="N281" i="4"/>
  <c r="P280" i="4"/>
  <c r="M257" i="4"/>
  <c r="M258" i="4"/>
  <c r="M259" i="4"/>
  <c r="M260" i="4"/>
  <c r="M261" i="4"/>
  <c r="M262" i="4"/>
  <c r="M263" i="4"/>
  <c r="M264" i="4"/>
  <c r="M265" i="4"/>
  <c r="M266" i="4"/>
  <c r="M267" i="4"/>
  <c r="M268" i="4"/>
  <c r="M269" i="4"/>
  <c r="M270" i="4"/>
  <c r="M271" i="4"/>
  <c r="M272" i="4"/>
  <c r="M273" i="4"/>
  <c r="M274" i="4"/>
  <c r="M275" i="4"/>
  <c r="L257" i="4"/>
  <c r="L258" i="4"/>
  <c r="L259" i="4"/>
  <c r="L260" i="4"/>
  <c r="L261" i="4"/>
  <c r="L262" i="4"/>
  <c r="L263" i="4"/>
  <c r="L264" i="4"/>
  <c r="L265" i="4"/>
  <c r="L266" i="4"/>
  <c r="L267" i="4"/>
  <c r="L268" i="4"/>
  <c r="L269" i="4"/>
  <c r="L270" i="4"/>
  <c r="L271" i="4"/>
  <c r="L272" i="4"/>
  <c r="L273" i="4"/>
  <c r="L274" i="4"/>
  <c r="L275" i="4"/>
  <c r="P231" i="4"/>
  <c r="L235" i="4"/>
  <c r="L234" i="4"/>
  <c r="P232" i="4"/>
  <c r="P233" i="4"/>
  <c r="P234" i="4"/>
  <c r="P235" i="4"/>
  <c r="P236" i="4"/>
  <c r="P237" i="4"/>
  <c r="P238" i="4"/>
  <c r="P239" i="4"/>
  <c r="P240" i="4"/>
  <c r="P241" i="4"/>
  <c r="P242" i="4"/>
  <c r="P243" i="4"/>
  <c r="P244" i="4"/>
  <c r="P245" i="4"/>
  <c r="P246" i="4"/>
  <c r="P247" i="4"/>
  <c r="P248" i="4"/>
  <c r="P249" i="4"/>
  <c r="P250" i="4"/>
  <c r="P251" i="4"/>
  <c r="Q251" i="4"/>
  <c r="Q250" i="4"/>
  <c r="Q249" i="4"/>
  <c r="Q248" i="4"/>
  <c r="Q247" i="4"/>
  <c r="Q246" i="4"/>
  <c r="Q245" i="4"/>
  <c r="Q244" i="4"/>
  <c r="Q243" i="4"/>
  <c r="Q242" i="4"/>
  <c r="Q241" i="4"/>
  <c r="Q240" i="4"/>
  <c r="Q239" i="4"/>
  <c r="Q238" i="4"/>
  <c r="Q237" i="4"/>
  <c r="Q236" i="4"/>
  <c r="Q235" i="4"/>
  <c r="Q234" i="4"/>
  <c r="Q233" i="4"/>
  <c r="Q232" i="4"/>
  <c r="Q231" i="4"/>
  <c r="H227" i="4"/>
  <c r="AS224" i="4"/>
  <c r="AT224" i="4"/>
  <c r="AU224" i="4"/>
  <c r="AV224" i="4"/>
  <c r="AW224" i="4"/>
  <c r="AX224" i="4"/>
  <c r="AY224" i="4"/>
  <c r="AZ224" i="4"/>
  <c r="BA224" i="4"/>
  <c r="BB224" i="4"/>
  <c r="BC224" i="4"/>
  <c r="BD224" i="4"/>
  <c r="AQ224" i="4"/>
  <c r="AQ198" i="4"/>
  <c r="AP224" i="4"/>
  <c r="AP198" i="4"/>
  <c r="AO224" i="4"/>
  <c r="AO198" i="4"/>
  <c r="AN224" i="4"/>
  <c r="AN198" i="4"/>
  <c r="AM224" i="4"/>
  <c r="AM198" i="4"/>
  <c r="AL224" i="4"/>
  <c r="AL198" i="4"/>
  <c r="AK224" i="4"/>
  <c r="AK198" i="4"/>
  <c r="AJ224" i="4"/>
  <c r="AJ198" i="4"/>
  <c r="AI224" i="4"/>
  <c r="AI198" i="4"/>
  <c r="AH224" i="4"/>
  <c r="AH198" i="4"/>
  <c r="AG224" i="4"/>
  <c r="AG198" i="4"/>
  <c r="AF224" i="4"/>
  <c r="BE212" i="4"/>
  <c r="BE213" i="4"/>
  <c r="BE214" i="4"/>
  <c r="BE215" i="4"/>
  <c r="BE216" i="4"/>
  <c r="BE217" i="4"/>
  <c r="BE218" i="4"/>
  <c r="BE219" i="4"/>
  <c r="BE220" i="4"/>
  <c r="BE221" i="4"/>
  <c r="BE222" i="4"/>
  <c r="BE223" i="4"/>
  <c r="AE212" i="4"/>
  <c r="AE213" i="4"/>
  <c r="AE214" i="4"/>
  <c r="AE215" i="4"/>
  <c r="AE216" i="4"/>
  <c r="AE217" i="4"/>
  <c r="AE218" i="4"/>
  <c r="AE219" i="4"/>
  <c r="AE220" i="4"/>
  <c r="AE221" i="4"/>
  <c r="AE222" i="4"/>
  <c r="AE223" i="4"/>
  <c r="AS198" i="4"/>
  <c r="AT198" i="4"/>
  <c r="AU198" i="4"/>
  <c r="AV198" i="4"/>
  <c r="AW198" i="4"/>
  <c r="AX198" i="4"/>
  <c r="AY198" i="4"/>
  <c r="AZ198" i="4"/>
  <c r="BA198" i="4"/>
  <c r="BB198" i="4"/>
  <c r="BC198" i="4"/>
  <c r="BD198" i="4"/>
  <c r="BD223" i="4"/>
  <c r="BC223" i="4"/>
  <c r="BB223" i="4"/>
  <c r="BA223" i="4"/>
  <c r="AZ223" i="4"/>
  <c r="AY223" i="4"/>
  <c r="AX223" i="4"/>
  <c r="AW223" i="4"/>
  <c r="AV223" i="4"/>
  <c r="AU223" i="4"/>
  <c r="AT223" i="4"/>
  <c r="AS223" i="4"/>
  <c r="AR223" i="4"/>
  <c r="AQ223" i="4"/>
  <c r="AP223" i="4"/>
  <c r="AO223" i="4"/>
  <c r="AN223" i="4"/>
  <c r="AM223" i="4"/>
  <c r="AL223" i="4"/>
  <c r="AK223" i="4"/>
  <c r="AJ223" i="4"/>
  <c r="AI223" i="4"/>
  <c r="AH223" i="4"/>
  <c r="AG223" i="4"/>
  <c r="AF198" i="4"/>
  <c r="AF223" i="4"/>
  <c r="BD222" i="4"/>
  <c r="BC222" i="4"/>
  <c r="BB222" i="4"/>
  <c r="BA222" i="4"/>
  <c r="AZ222" i="4"/>
  <c r="AY222" i="4"/>
  <c r="AX222" i="4"/>
  <c r="AW222" i="4"/>
  <c r="AV222" i="4"/>
  <c r="AU222" i="4"/>
  <c r="AT222" i="4"/>
  <c r="AS222" i="4"/>
  <c r="AR222" i="4"/>
  <c r="AQ222" i="4"/>
  <c r="AP222" i="4"/>
  <c r="AO222" i="4"/>
  <c r="AN222" i="4"/>
  <c r="AM222" i="4"/>
  <c r="AL222" i="4"/>
  <c r="AK222" i="4"/>
  <c r="AJ222" i="4"/>
  <c r="AI222" i="4"/>
  <c r="AH222" i="4"/>
  <c r="AG222" i="4"/>
  <c r="AF222" i="4"/>
  <c r="BD221" i="4"/>
  <c r="BC221" i="4"/>
  <c r="BB221" i="4"/>
  <c r="BA221" i="4"/>
  <c r="AZ221" i="4"/>
  <c r="AY221" i="4"/>
  <c r="AX221" i="4"/>
  <c r="AW221" i="4"/>
  <c r="AV221" i="4"/>
  <c r="AU221" i="4"/>
  <c r="AT221" i="4"/>
  <c r="AS221" i="4"/>
  <c r="AR221" i="4"/>
  <c r="AQ221" i="4"/>
  <c r="AP221" i="4"/>
  <c r="AO221" i="4"/>
  <c r="AN221" i="4"/>
  <c r="AM221" i="4"/>
  <c r="AL221" i="4"/>
  <c r="AK221" i="4"/>
  <c r="AJ221" i="4"/>
  <c r="AI221" i="4"/>
  <c r="AH221" i="4"/>
  <c r="AG221" i="4"/>
  <c r="AF221" i="4"/>
  <c r="BD220" i="4"/>
  <c r="BC220" i="4"/>
  <c r="BB220" i="4"/>
  <c r="BA220" i="4"/>
  <c r="AZ220" i="4"/>
  <c r="AY220" i="4"/>
  <c r="AX220" i="4"/>
  <c r="AW220" i="4"/>
  <c r="AV220" i="4"/>
  <c r="AU220" i="4"/>
  <c r="AT220" i="4"/>
  <c r="AS220" i="4"/>
  <c r="AR220" i="4"/>
  <c r="AQ220" i="4"/>
  <c r="AP220" i="4"/>
  <c r="AO220" i="4"/>
  <c r="AN220" i="4"/>
  <c r="AM220" i="4"/>
  <c r="AL220" i="4"/>
  <c r="AK220" i="4"/>
  <c r="AJ220" i="4"/>
  <c r="AI220" i="4"/>
  <c r="AH220" i="4"/>
  <c r="AG220" i="4"/>
  <c r="AF220" i="4"/>
  <c r="BD219" i="4"/>
  <c r="BC219" i="4"/>
  <c r="BB219" i="4"/>
  <c r="BA219" i="4"/>
  <c r="AZ219" i="4"/>
  <c r="AY219" i="4"/>
  <c r="AX219" i="4"/>
  <c r="AW219" i="4"/>
  <c r="AV219" i="4"/>
  <c r="AU219" i="4"/>
  <c r="AT219" i="4"/>
  <c r="AS219" i="4"/>
  <c r="AR219" i="4"/>
  <c r="AQ219" i="4"/>
  <c r="AP219" i="4"/>
  <c r="AO219" i="4"/>
  <c r="AN219" i="4"/>
  <c r="AM219" i="4"/>
  <c r="AL219" i="4"/>
  <c r="AK219" i="4"/>
  <c r="AJ219" i="4"/>
  <c r="AI219" i="4"/>
  <c r="AH219" i="4"/>
  <c r="AG219" i="4"/>
  <c r="AF219" i="4"/>
  <c r="BD218" i="4"/>
  <c r="BC218" i="4"/>
  <c r="BB218" i="4"/>
  <c r="BA218" i="4"/>
  <c r="AZ218" i="4"/>
  <c r="AY218" i="4"/>
  <c r="AX218" i="4"/>
  <c r="AW218" i="4"/>
  <c r="AV218" i="4"/>
  <c r="AU218" i="4"/>
  <c r="AT218" i="4"/>
  <c r="AS218" i="4"/>
  <c r="AR218" i="4"/>
  <c r="AQ218" i="4"/>
  <c r="AP218" i="4"/>
  <c r="AO218" i="4"/>
  <c r="AN218" i="4"/>
  <c r="AM218" i="4"/>
  <c r="AL218" i="4"/>
  <c r="AK218" i="4"/>
  <c r="AJ218" i="4"/>
  <c r="AI218" i="4"/>
  <c r="AH218" i="4"/>
  <c r="AG218" i="4"/>
  <c r="AF218" i="4"/>
  <c r="J209" i="4"/>
  <c r="J210" i="4"/>
  <c r="J211" i="4"/>
  <c r="J212" i="4"/>
  <c r="J213" i="4"/>
  <c r="J214" i="4"/>
  <c r="J215" i="4"/>
  <c r="J216" i="4"/>
  <c r="J217" i="4"/>
  <c r="J218" i="4"/>
  <c r="K218" i="4"/>
  <c r="BD217" i="4"/>
  <c r="BC217" i="4"/>
  <c r="BB217" i="4"/>
  <c r="BA217" i="4"/>
  <c r="AZ217" i="4"/>
  <c r="AY217" i="4"/>
  <c r="AX217" i="4"/>
  <c r="AW217" i="4"/>
  <c r="AV217" i="4"/>
  <c r="AU217" i="4"/>
  <c r="AT217" i="4"/>
  <c r="AS217" i="4"/>
  <c r="AR217" i="4"/>
  <c r="AQ217" i="4"/>
  <c r="AP217" i="4"/>
  <c r="AO217" i="4"/>
  <c r="AN217" i="4"/>
  <c r="AM217" i="4"/>
  <c r="AL217" i="4"/>
  <c r="AK217" i="4"/>
  <c r="AJ217" i="4"/>
  <c r="AI217" i="4"/>
  <c r="AH217" i="4"/>
  <c r="AG217" i="4"/>
  <c r="AF217" i="4"/>
  <c r="K217" i="4"/>
  <c r="BD216" i="4"/>
  <c r="BC216" i="4"/>
  <c r="BB216" i="4"/>
  <c r="BA216" i="4"/>
  <c r="AZ216" i="4"/>
  <c r="AY216" i="4"/>
  <c r="AX216" i="4"/>
  <c r="AW216" i="4"/>
  <c r="AV216" i="4"/>
  <c r="AU216" i="4"/>
  <c r="AT216" i="4"/>
  <c r="AS216" i="4"/>
  <c r="AR216" i="4"/>
  <c r="AQ216" i="4"/>
  <c r="AP216" i="4"/>
  <c r="AO216" i="4"/>
  <c r="AN216" i="4"/>
  <c r="AM216" i="4"/>
  <c r="AL216" i="4"/>
  <c r="AK216" i="4"/>
  <c r="AJ216" i="4"/>
  <c r="AI216" i="4"/>
  <c r="AH216" i="4"/>
  <c r="AG216" i="4"/>
  <c r="AF216" i="4"/>
  <c r="K216" i="4"/>
  <c r="BD215" i="4"/>
  <c r="BC215" i="4"/>
  <c r="BB215" i="4"/>
  <c r="BA215" i="4"/>
  <c r="AZ215" i="4"/>
  <c r="AY215" i="4"/>
  <c r="AX215" i="4"/>
  <c r="AW215" i="4"/>
  <c r="AV215" i="4"/>
  <c r="AU215" i="4"/>
  <c r="AT215" i="4"/>
  <c r="AS215" i="4"/>
  <c r="AR215" i="4"/>
  <c r="AQ215" i="4"/>
  <c r="AP215" i="4"/>
  <c r="AO215" i="4"/>
  <c r="AN215" i="4"/>
  <c r="AM215" i="4"/>
  <c r="AL215" i="4"/>
  <c r="AK215" i="4"/>
  <c r="AJ215" i="4"/>
  <c r="AI215" i="4"/>
  <c r="AH215" i="4"/>
  <c r="AG215" i="4"/>
  <c r="AF215" i="4"/>
  <c r="K215" i="4"/>
  <c r="BD214" i="4"/>
  <c r="BC214" i="4"/>
  <c r="BB214" i="4"/>
  <c r="BA214" i="4"/>
  <c r="AZ214" i="4"/>
  <c r="AY214" i="4"/>
  <c r="AX214" i="4"/>
  <c r="AW214" i="4"/>
  <c r="AV214" i="4"/>
  <c r="AU214" i="4"/>
  <c r="AT214" i="4"/>
  <c r="AS214" i="4"/>
  <c r="AR214" i="4"/>
  <c r="AQ214" i="4"/>
  <c r="AP214" i="4"/>
  <c r="AO214" i="4"/>
  <c r="AN214" i="4"/>
  <c r="AM214" i="4"/>
  <c r="AL214" i="4"/>
  <c r="AK214" i="4"/>
  <c r="AJ214" i="4"/>
  <c r="AI214" i="4"/>
  <c r="AH214" i="4"/>
  <c r="AG214" i="4"/>
  <c r="AF214" i="4"/>
  <c r="K214" i="4"/>
  <c r="BD213" i="4"/>
  <c r="BC213" i="4"/>
  <c r="BB213" i="4"/>
  <c r="BA213" i="4"/>
  <c r="AZ213" i="4"/>
  <c r="AY213" i="4"/>
  <c r="AX213" i="4"/>
  <c r="AW213" i="4"/>
  <c r="AV213" i="4"/>
  <c r="AU213" i="4"/>
  <c r="AT213" i="4"/>
  <c r="AS213" i="4"/>
  <c r="AR213" i="4"/>
  <c r="AQ213" i="4"/>
  <c r="AP213" i="4"/>
  <c r="AO213" i="4"/>
  <c r="AN213" i="4"/>
  <c r="AM213" i="4"/>
  <c r="AL213" i="4"/>
  <c r="AK213" i="4"/>
  <c r="AJ213" i="4"/>
  <c r="AI213" i="4"/>
  <c r="AH213" i="4"/>
  <c r="AG213" i="4"/>
  <c r="AF213" i="4"/>
  <c r="K213" i="4"/>
  <c r="BD212" i="4"/>
  <c r="BC212" i="4"/>
  <c r="BB212" i="4"/>
  <c r="BA212" i="4"/>
  <c r="AZ212" i="4"/>
  <c r="AY212" i="4"/>
  <c r="AX212" i="4"/>
  <c r="AW212" i="4"/>
  <c r="AV212" i="4"/>
  <c r="AU212" i="4"/>
  <c r="AT212" i="4"/>
  <c r="AS212" i="4"/>
  <c r="AR212" i="4"/>
  <c r="AQ212" i="4"/>
  <c r="AP212" i="4"/>
  <c r="AO212" i="4"/>
  <c r="AN212" i="4"/>
  <c r="AM212" i="4"/>
  <c r="AL212" i="4"/>
  <c r="AK212" i="4"/>
  <c r="AJ212" i="4"/>
  <c r="AI212" i="4"/>
  <c r="AH212" i="4"/>
  <c r="AG212" i="4"/>
  <c r="AF212" i="4"/>
  <c r="K212" i="4"/>
  <c r="BD211" i="4"/>
  <c r="BC211" i="4"/>
  <c r="BB211" i="4"/>
  <c r="BA211" i="4"/>
  <c r="AZ211" i="4"/>
  <c r="AY211" i="4"/>
  <c r="AX211" i="4"/>
  <c r="AW211" i="4"/>
  <c r="AV211" i="4"/>
  <c r="AU211" i="4"/>
  <c r="AT211" i="4"/>
  <c r="AS211" i="4"/>
  <c r="AR211" i="4"/>
  <c r="AQ211" i="4"/>
  <c r="AP211" i="4"/>
  <c r="AO211" i="4"/>
  <c r="AN211" i="4"/>
  <c r="AM211" i="4"/>
  <c r="AL211" i="4"/>
  <c r="AK211" i="4"/>
  <c r="AJ211" i="4"/>
  <c r="AI211" i="4"/>
  <c r="AH211" i="4"/>
  <c r="AG211" i="4"/>
  <c r="AF211" i="4"/>
  <c r="K211" i="4"/>
  <c r="BE210" i="4"/>
  <c r="AE210" i="4"/>
  <c r="BD210" i="4"/>
  <c r="BC210" i="4"/>
  <c r="BB210" i="4"/>
  <c r="BA210" i="4"/>
  <c r="AZ210" i="4"/>
  <c r="AY210" i="4"/>
  <c r="AX210" i="4"/>
  <c r="AW210" i="4"/>
  <c r="AV210" i="4"/>
  <c r="AU210" i="4"/>
  <c r="AT210" i="4"/>
  <c r="AS210" i="4"/>
  <c r="AR210" i="4"/>
  <c r="AQ210" i="4"/>
  <c r="AP210" i="4"/>
  <c r="AO210" i="4"/>
  <c r="AN210" i="4"/>
  <c r="AM210" i="4"/>
  <c r="AL210" i="4"/>
  <c r="AK210" i="4"/>
  <c r="AJ210" i="4"/>
  <c r="AI210" i="4"/>
  <c r="AH210" i="4"/>
  <c r="AG210" i="4"/>
  <c r="AF210" i="4"/>
  <c r="K210" i="4"/>
  <c r="BE209" i="4"/>
  <c r="AE209" i="4"/>
  <c r="BD209" i="4"/>
  <c r="BC209" i="4"/>
  <c r="BB209" i="4"/>
  <c r="BA209" i="4"/>
  <c r="AZ209" i="4"/>
  <c r="AY209" i="4"/>
  <c r="AX209" i="4"/>
  <c r="AW209" i="4"/>
  <c r="AV209" i="4"/>
  <c r="AU209" i="4"/>
  <c r="AT209" i="4"/>
  <c r="AS209" i="4"/>
  <c r="AR209" i="4"/>
  <c r="AQ209" i="4"/>
  <c r="AP209" i="4"/>
  <c r="AO209" i="4"/>
  <c r="AN209" i="4"/>
  <c r="AM209" i="4"/>
  <c r="AL209" i="4"/>
  <c r="AK209" i="4"/>
  <c r="AJ209" i="4"/>
  <c r="AI209" i="4"/>
  <c r="AH209" i="4"/>
  <c r="AG209" i="4"/>
  <c r="AF209" i="4"/>
  <c r="K209" i="4"/>
  <c r="BE208" i="4"/>
  <c r="AE208" i="4"/>
  <c r="BD208" i="4"/>
  <c r="BC208" i="4"/>
  <c r="BB208" i="4"/>
  <c r="BA208" i="4"/>
  <c r="AZ208" i="4"/>
  <c r="AY208" i="4"/>
  <c r="AX208" i="4"/>
  <c r="AW208" i="4"/>
  <c r="AV208" i="4"/>
  <c r="AU208" i="4"/>
  <c r="AT208" i="4"/>
  <c r="AS208" i="4"/>
  <c r="AR208" i="4"/>
  <c r="AQ208" i="4"/>
  <c r="AP208" i="4"/>
  <c r="AO208" i="4"/>
  <c r="AN208" i="4"/>
  <c r="AM208" i="4"/>
  <c r="AL208" i="4"/>
  <c r="AK208" i="4"/>
  <c r="AJ208" i="4"/>
  <c r="AI208" i="4"/>
  <c r="AH208" i="4"/>
  <c r="AG208" i="4"/>
  <c r="AF208" i="4"/>
  <c r="BE207" i="4"/>
  <c r="AE207" i="4"/>
  <c r="BD207" i="4"/>
  <c r="BC207" i="4"/>
  <c r="BB207" i="4"/>
  <c r="BA207" i="4"/>
  <c r="AZ207" i="4"/>
  <c r="AY207" i="4"/>
  <c r="AX207" i="4"/>
  <c r="AW207" i="4"/>
  <c r="AV207" i="4"/>
  <c r="AU207" i="4"/>
  <c r="AT207" i="4"/>
  <c r="AS207" i="4"/>
  <c r="AR207" i="4"/>
  <c r="AQ207" i="4"/>
  <c r="AP207" i="4"/>
  <c r="AO207" i="4"/>
  <c r="AN207" i="4"/>
  <c r="AM207" i="4"/>
  <c r="AL207" i="4"/>
  <c r="AK207" i="4"/>
  <c r="AJ207" i="4"/>
  <c r="AI207" i="4"/>
  <c r="AH207" i="4"/>
  <c r="AG207" i="4"/>
  <c r="AF207" i="4"/>
  <c r="J198" i="4"/>
  <c r="J199" i="4"/>
  <c r="J200" i="4"/>
  <c r="J201" i="4"/>
  <c r="J202" i="4"/>
  <c r="J203" i="4"/>
  <c r="J204" i="4"/>
  <c r="J205" i="4"/>
  <c r="J206" i="4"/>
  <c r="J207" i="4"/>
  <c r="K207" i="4"/>
  <c r="BE206" i="4"/>
  <c r="AE206" i="4"/>
  <c r="BD206" i="4"/>
  <c r="BC206" i="4"/>
  <c r="BB206" i="4"/>
  <c r="BA206" i="4"/>
  <c r="AZ206" i="4"/>
  <c r="AY206" i="4"/>
  <c r="AX206" i="4"/>
  <c r="AW206" i="4"/>
  <c r="AV206" i="4"/>
  <c r="AU206" i="4"/>
  <c r="AT206" i="4"/>
  <c r="AS206" i="4"/>
  <c r="AR206" i="4"/>
  <c r="AQ206" i="4"/>
  <c r="AP206" i="4"/>
  <c r="AO206" i="4"/>
  <c r="AN206" i="4"/>
  <c r="AM206" i="4"/>
  <c r="AL206" i="4"/>
  <c r="AK206" i="4"/>
  <c r="AJ206" i="4"/>
  <c r="AI206" i="4"/>
  <c r="AH206" i="4"/>
  <c r="AG206" i="4"/>
  <c r="AF206" i="4"/>
  <c r="K206" i="4"/>
  <c r="BE205" i="4"/>
  <c r="AE205" i="4"/>
  <c r="BD205" i="4"/>
  <c r="BC205" i="4"/>
  <c r="BB205" i="4"/>
  <c r="BA205" i="4"/>
  <c r="AZ205" i="4"/>
  <c r="AY205" i="4"/>
  <c r="AX205" i="4"/>
  <c r="AW205" i="4"/>
  <c r="AV205" i="4"/>
  <c r="AU205" i="4"/>
  <c r="AT205" i="4"/>
  <c r="AS205" i="4"/>
  <c r="AR205" i="4"/>
  <c r="AQ205" i="4"/>
  <c r="AP205" i="4"/>
  <c r="AO205" i="4"/>
  <c r="AN205" i="4"/>
  <c r="AM205" i="4"/>
  <c r="AL205" i="4"/>
  <c r="AK205" i="4"/>
  <c r="AJ205" i="4"/>
  <c r="AI205" i="4"/>
  <c r="AH205" i="4"/>
  <c r="AG205" i="4"/>
  <c r="AF205" i="4"/>
  <c r="K205" i="4"/>
  <c r="BE204" i="4"/>
  <c r="AE204" i="4"/>
  <c r="BD204" i="4"/>
  <c r="BC204" i="4"/>
  <c r="BB204" i="4"/>
  <c r="BA204" i="4"/>
  <c r="AZ204" i="4"/>
  <c r="AY204" i="4"/>
  <c r="AX204" i="4"/>
  <c r="AW204" i="4"/>
  <c r="AV204" i="4"/>
  <c r="AU204" i="4"/>
  <c r="AT204" i="4"/>
  <c r="AS204" i="4"/>
  <c r="AR204" i="4"/>
  <c r="AQ204" i="4"/>
  <c r="AP204" i="4"/>
  <c r="AO204" i="4"/>
  <c r="AN204" i="4"/>
  <c r="AM204" i="4"/>
  <c r="AL204" i="4"/>
  <c r="AK204" i="4"/>
  <c r="AJ204" i="4"/>
  <c r="AI204" i="4"/>
  <c r="AH204" i="4"/>
  <c r="AG204" i="4"/>
  <c r="AF204" i="4"/>
  <c r="K204" i="4"/>
  <c r="BE203" i="4"/>
  <c r="AE203" i="4"/>
  <c r="BD203" i="4"/>
  <c r="BC203" i="4"/>
  <c r="BB203" i="4"/>
  <c r="BA203" i="4"/>
  <c r="AZ203" i="4"/>
  <c r="AY203" i="4"/>
  <c r="AX203" i="4"/>
  <c r="AW203" i="4"/>
  <c r="AV203" i="4"/>
  <c r="AU203" i="4"/>
  <c r="AT203" i="4"/>
  <c r="AS203" i="4"/>
  <c r="AR203" i="4"/>
  <c r="AQ203" i="4"/>
  <c r="AP203" i="4"/>
  <c r="AO203" i="4"/>
  <c r="AN203" i="4"/>
  <c r="AM203" i="4"/>
  <c r="AL203" i="4"/>
  <c r="AK203" i="4"/>
  <c r="AJ203" i="4"/>
  <c r="AI203" i="4"/>
  <c r="AH203" i="4"/>
  <c r="AG203" i="4"/>
  <c r="AF203" i="4"/>
  <c r="K203" i="4"/>
  <c r="BE202" i="4"/>
  <c r="AE202" i="4"/>
  <c r="BD202" i="4"/>
  <c r="BC202" i="4"/>
  <c r="BB202" i="4"/>
  <c r="BA202" i="4"/>
  <c r="AZ202" i="4"/>
  <c r="AY202" i="4"/>
  <c r="AX202" i="4"/>
  <c r="AW202" i="4"/>
  <c r="AV202" i="4"/>
  <c r="AU202" i="4"/>
  <c r="AT202" i="4"/>
  <c r="AS202" i="4"/>
  <c r="AR202" i="4"/>
  <c r="AQ202" i="4"/>
  <c r="AP202" i="4"/>
  <c r="AO202" i="4"/>
  <c r="AN202" i="4"/>
  <c r="AM202" i="4"/>
  <c r="AL202" i="4"/>
  <c r="AK202" i="4"/>
  <c r="AJ202" i="4"/>
  <c r="AI202" i="4"/>
  <c r="AH202" i="4"/>
  <c r="AG202" i="4"/>
  <c r="AF202" i="4"/>
  <c r="K202" i="4"/>
  <c r="BE201" i="4"/>
  <c r="AE201" i="4"/>
  <c r="BD201" i="4"/>
  <c r="BC201" i="4"/>
  <c r="BB201" i="4"/>
  <c r="BA201" i="4"/>
  <c r="AZ201" i="4"/>
  <c r="AY201" i="4"/>
  <c r="AX201" i="4"/>
  <c r="AW201" i="4"/>
  <c r="AV201" i="4"/>
  <c r="AU201" i="4"/>
  <c r="AT201" i="4"/>
  <c r="AS201" i="4"/>
  <c r="AR201" i="4"/>
  <c r="AQ201" i="4"/>
  <c r="AP201" i="4"/>
  <c r="AO201" i="4"/>
  <c r="AN201" i="4"/>
  <c r="AM201" i="4"/>
  <c r="AL201" i="4"/>
  <c r="AK201" i="4"/>
  <c r="AJ201" i="4"/>
  <c r="AI201" i="4"/>
  <c r="AH201" i="4"/>
  <c r="AG201" i="4"/>
  <c r="AF201" i="4"/>
  <c r="K201" i="4"/>
  <c r="BE200" i="4"/>
  <c r="AE200" i="4"/>
  <c r="BD200" i="4"/>
  <c r="BC200" i="4"/>
  <c r="BB200" i="4"/>
  <c r="BA200" i="4"/>
  <c r="AZ200" i="4"/>
  <c r="AY200" i="4"/>
  <c r="AX200" i="4"/>
  <c r="AW200" i="4"/>
  <c r="AV200" i="4"/>
  <c r="AU200" i="4"/>
  <c r="AT200" i="4"/>
  <c r="AS200" i="4"/>
  <c r="AR200" i="4"/>
  <c r="AQ200" i="4"/>
  <c r="AP200" i="4"/>
  <c r="AO200" i="4"/>
  <c r="AN200" i="4"/>
  <c r="AM200" i="4"/>
  <c r="AL200" i="4"/>
  <c r="AK200" i="4"/>
  <c r="AJ200" i="4"/>
  <c r="AI200" i="4"/>
  <c r="AH200" i="4"/>
  <c r="AG200" i="4"/>
  <c r="AF200" i="4"/>
  <c r="K200" i="4"/>
  <c r="BE199" i="4"/>
  <c r="AE199" i="4"/>
  <c r="BD199" i="4"/>
  <c r="BC199" i="4"/>
  <c r="BB199" i="4"/>
  <c r="BA199" i="4"/>
  <c r="AZ199" i="4"/>
  <c r="AY199" i="4"/>
  <c r="AX199" i="4"/>
  <c r="AW199" i="4"/>
  <c r="AV199" i="4"/>
  <c r="AU199" i="4"/>
  <c r="AT199" i="4"/>
  <c r="AS199" i="4"/>
  <c r="AR199" i="4"/>
  <c r="AQ199" i="4"/>
  <c r="AP199" i="4"/>
  <c r="AO199" i="4"/>
  <c r="AN199" i="4"/>
  <c r="AM199" i="4"/>
  <c r="AL199" i="4"/>
  <c r="AK199" i="4"/>
  <c r="AJ199" i="4"/>
  <c r="AI199" i="4"/>
  <c r="AH199" i="4"/>
  <c r="AG199" i="4"/>
  <c r="AF199" i="4"/>
  <c r="K199" i="4"/>
  <c r="K198" i="4"/>
  <c r="J171" i="4"/>
  <c r="J172" i="4"/>
  <c r="J173" i="4"/>
  <c r="J174" i="4"/>
  <c r="J175" i="4"/>
  <c r="J176" i="4"/>
  <c r="J177" i="4"/>
  <c r="J178" i="4"/>
  <c r="J179" i="4"/>
  <c r="J180" i="4"/>
  <c r="J181" i="4"/>
  <c r="J182" i="4"/>
  <c r="J183" i="4"/>
  <c r="J184" i="4"/>
  <c r="J185" i="4"/>
  <c r="J186" i="4"/>
  <c r="J187" i="4"/>
  <c r="J188" i="4"/>
  <c r="J189" i="4"/>
  <c r="J190" i="4"/>
  <c r="J191" i="4"/>
  <c r="K191" i="4"/>
  <c r="K190" i="4"/>
  <c r="K189" i="4"/>
  <c r="K188" i="4"/>
  <c r="K187" i="4"/>
  <c r="K186" i="4"/>
  <c r="K185" i="4"/>
  <c r="K184" i="4"/>
  <c r="K183" i="4"/>
  <c r="K182" i="4"/>
  <c r="K181" i="4"/>
  <c r="K180" i="4"/>
  <c r="K179" i="4"/>
  <c r="K178" i="4"/>
  <c r="K177" i="4"/>
  <c r="K176" i="4"/>
  <c r="K175" i="4"/>
  <c r="K174" i="4"/>
  <c r="K173" i="4"/>
  <c r="K172" i="4"/>
  <c r="K171" i="4"/>
  <c r="I168" i="4"/>
  <c r="J154" i="4"/>
  <c r="J155" i="4"/>
  <c r="J156" i="4"/>
  <c r="J157" i="4"/>
  <c r="J158" i="4"/>
  <c r="J159" i="4"/>
  <c r="J160" i="4"/>
  <c r="J161" i="4"/>
  <c r="J162" i="4"/>
  <c r="J163" i="4"/>
  <c r="V163" i="4"/>
  <c r="W163" i="4"/>
  <c r="P163" i="4"/>
  <c r="Q163" i="4"/>
  <c r="K163" i="4"/>
  <c r="V162" i="4"/>
  <c r="W162" i="4"/>
  <c r="P162" i="4"/>
  <c r="Q162" i="4"/>
  <c r="K162" i="4"/>
  <c r="V161" i="4"/>
  <c r="W161" i="4"/>
  <c r="P161" i="4"/>
  <c r="Q161" i="4"/>
  <c r="K161" i="4"/>
  <c r="V160" i="4"/>
  <c r="W160" i="4"/>
  <c r="P160" i="4"/>
  <c r="Q160" i="4"/>
  <c r="K160" i="4"/>
  <c r="V159" i="4"/>
  <c r="W159" i="4"/>
  <c r="P159" i="4"/>
  <c r="Q159" i="4"/>
  <c r="K159" i="4"/>
  <c r="V158" i="4"/>
  <c r="W158" i="4"/>
  <c r="P158" i="4"/>
  <c r="Q158" i="4"/>
  <c r="K158" i="4"/>
  <c r="V157" i="4"/>
  <c r="W157" i="4"/>
  <c r="P157" i="4"/>
  <c r="Q157" i="4"/>
  <c r="K157" i="4"/>
  <c r="V156" i="4"/>
  <c r="W156" i="4"/>
  <c r="P156" i="4"/>
  <c r="Q156" i="4"/>
  <c r="K156" i="4"/>
  <c r="V155" i="4"/>
  <c r="W155" i="4"/>
  <c r="P155" i="4"/>
  <c r="Q155" i="4"/>
  <c r="K155" i="4"/>
  <c r="V154" i="4"/>
  <c r="W154" i="4"/>
  <c r="P154" i="4"/>
  <c r="Q154" i="4"/>
  <c r="K154" i="4"/>
  <c r="S150" i="4"/>
  <c r="M150" i="4"/>
  <c r="G150" i="4"/>
  <c r="J132" i="4"/>
  <c r="J133" i="4"/>
  <c r="J134" i="4"/>
  <c r="J135" i="4"/>
  <c r="J136" i="4"/>
  <c r="J137" i="4"/>
  <c r="J138" i="4"/>
  <c r="J139" i="4"/>
  <c r="J140" i="4"/>
  <c r="J141" i="4"/>
  <c r="J142" i="4"/>
  <c r="J143" i="4"/>
  <c r="K143" i="4"/>
  <c r="M132" i="4"/>
  <c r="M133" i="4"/>
  <c r="M134" i="4"/>
  <c r="M135" i="4"/>
  <c r="M136" i="4"/>
  <c r="M137" i="4"/>
  <c r="M138" i="4"/>
  <c r="M139" i="4"/>
  <c r="M140" i="4"/>
  <c r="M141" i="4"/>
  <c r="M142" i="4"/>
  <c r="M143" i="4"/>
  <c r="N143" i="4"/>
  <c r="Q143" i="4"/>
  <c r="P132" i="4"/>
  <c r="P133" i="4"/>
  <c r="P134" i="4"/>
  <c r="P135" i="4"/>
  <c r="P136" i="4"/>
  <c r="P137" i="4"/>
  <c r="P138" i="4"/>
  <c r="P139" i="4"/>
  <c r="P140" i="4"/>
  <c r="P141" i="4"/>
  <c r="P142" i="4"/>
  <c r="P143" i="4"/>
  <c r="K142" i="4"/>
  <c r="N142" i="4"/>
  <c r="Q142" i="4"/>
  <c r="K141" i="4"/>
  <c r="N141" i="4"/>
  <c r="Q141" i="4"/>
  <c r="K140" i="4"/>
  <c r="N140" i="4"/>
  <c r="Q140" i="4"/>
  <c r="K139" i="4"/>
  <c r="N139" i="4"/>
  <c r="Q139" i="4"/>
  <c r="K138" i="4"/>
  <c r="N138" i="4"/>
  <c r="Q138" i="4"/>
  <c r="K137" i="4"/>
  <c r="N137" i="4"/>
  <c r="Q137" i="4"/>
  <c r="K136" i="4"/>
  <c r="N136" i="4"/>
  <c r="Q136" i="4"/>
  <c r="K135" i="4"/>
  <c r="N135" i="4"/>
  <c r="Q135" i="4"/>
  <c r="K134" i="4"/>
  <c r="N134" i="4"/>
  <c r="Q134" i="4"/>
  <c r="K133" i="4"/>
  <c r="N133" i="4"/>
  <c r="Q133" i="4"/>
  <c r="K132" i="4"/>
  <c r="N132" i="4"/>
  <c r="Q132" i="4"/>
  <c r="J117" i="4"/>
  <c r="J118" i="4"/>
  <c r="J119" i="4"/>
  <c r="K119" i="4"/>
  <c r="M117" i="4"/>
  <c r="M118" i="4"/>
  <c r="M119" i="4"/>
  <c r="M120" i="4"/>
  <c r="M121" i="4"/>
  <c r="M122" i="4"/>
  <c r="M123" i="4"/>
  <c r="M124" i="4"/>
  <c r="M125" i="4"/>
  <c r="M126" i="4"/>
  <c r="M127" i="4"/>
  <c r="J120" i="4"/>
  <c r="K120" i="4"/>
  <c r="N127" i="4"/>
  <c r="J121" i="4"/>
  <c r="J122" i="4"/>
  <c r="J123" i="4"/>
  <c r="J124" i="4"/>
  <c r="J125" i="4"/>
  <c r="J126" i="4"/>
  <c r="J127" i="4"/>
  <c r="K127" i="4"/>
  <c r="N126" i="4"/>
  <c r="K126" i="4"/>
  <c r="N125" i="4"/>
  <c r="K125" i="4"/>
  <c r="N124" i="4"/>
  <c r="K124" i="4"/>
  <c r="N123" i="4"/>
  <c r="K123" i="4"/>
  <c r="N122" i="4"/>
  <c r="K122" i="4"/>
  <c r="N121" i="4"/>
  <c r="K121" i="4"/>
  <c r="N120" i="4"/>
  <c r="N119" i="4"/>
  <c r="N118" i="4"/>
  <c r="K118" i="4"/>
  <c r="N117" i="4"/>
  <c r="K117" i="4"/>
  <c r="M116" i="4"/>
  <c r="J102" i="4"/>
  <c r="J103" i="4"/>
  <c r="J104" i="4"/>
  <c r="J105" i="4"/>
  <c r="J106" i="4"/>
  <c r="J107" i="4"/>
  <c r="J108" i="4"/>
  <c r="J109" i="4"/>
  <c r="J110" i="4"/>
  <c r="J111" i="4"/>
  <c r="J112" i="4"/>
  <c r="K112" i="4"/>
  <c r="K111" i="4"/>
  <c r="K110" i="4"/>
  <c r="K109" i="4"/>
  <c r="K108" i="4"/>
  <c r="K107" i="4"/>
  <c r="K106" i="4"/>
  <c r="K105" i="4"/>
  <c r="K104" i="4"/>
  <c r="K103" i="4"/>
  <c r="K102" i="4"/>
  <c r="K101" i="4"/>
  <c r="O82" i="4"/>
  <c r="P82" i="4"/>
  <c r="P83" i="4"/>
  <c r="Q82" i="4"/>
  <c r="Q83" i="4"/>
  <c r="Q84" i="4"/>
  <c r="R82" i="4"/>
  <c r="R83" i="4"/>
  <c r="R84" i="4"/>
  <c r="R85" i="4"/>
  <c r="S82" i="4"/>
  <c r="S83" i="4"/>
  <c r="S84" i="4"/>
  <c r="S85" i="4"/>
  <c r="S86" i="4"/>
  <c r="T82" i="4"/>
  <c r="T83" i="4"/>
  <c r="T84" i="4"/>
  <c r="T85" i="4"/>
  <c r="T86" i="4"/>
  <c r="T87" i="4"/>
  <c r="U82" i="4"/>
  <c r="U83" i="4"/>
  <c r="U84" i="4"/>
  <c r="U85" i="4"/>
  <c r="U86" i="4"/>
  <c r="U87" i="4"/>
  <c r="U88" i="4"/>
  <c r="V82" i="4"/>
  <c r="V83" i="4"/>
  <c r="V84" i="4"/>
  <c r="V85" i="4"/>
  <c r="V86" i="4"/>
  <c r="V87" i="4"/>
  <c r="V88" i="4"/>
  <c r="V89" i="4"/>
  <c r="W82" i="4"/>
  <c r="W83" i="4"/>
  <c r="W84" i="4"/>
  <c r="W85" i="4"/>
  <c r="W86" i="4"/>
  <c r="W87" i="4"/>
  <c r="W88" i="4"/>
  <c r="W89" i="4"/>
  <c r="W90" i="4"/>
  <c r="X82" i="4"/>
  <c r="X83" i="4"/>
  <c r="X84" i="4"/>
  <c r="X85" i="4"/>
  <c r="X86" i="4"/>
  <c r="X87" i="4"/>
  <c r="X88" i="4"/>
  <c r="X89" i="4"/>
  <c r="X90" i="4"/>
  <c r="X91" i="4"/>
  <c r="Y82" i="4"/>
  <c r="Y83" i="4"/>
  <c r="Y84" i="4"/>
  <c r="Y85" i="4"/>
  <c r="Y86" i="4"/>
  <c r="Y87" i="4"/>
  <c r="Y88" i="4"/>
  <c r="Y89" i="4"/>
  <c r="Y90" i="4"/>
  <c r="Y91" i="4"/>
  <c r="Y92" i="4"/>
  <c r="Z82" i="4"/>
  <c r="Z83" i="4"/>
  <c r="Z84" i="4"/>
  <c r="Z85" i="4"/>
  <c r="Z86" i="4"/>
  <c r="Z87" i="4"/>
  <c r="Z88" i="4"/>
  <c r="Z89" i="4"/>
  <c r="Z90" i="4"/>
  <c r="Z91" i="4"/>
  <c r="Z92" i="4"/>
  <c r="Z93" i="4"/>
  <c r="AA82" i="4"/>
  <c r="AA83" i="4"/>
  <c r="AA84" i="4"/>
  <c r="AA85" i="4"/>
  <c r="AA86" i="4"/>
  <c r="AA87" i="4"/>
  <c r="AA88" i="4"/>
  <c r="AA89" i="4"/>
  <c r="AA90" i="4"/>
  <c r="AA91" i="4"/>
  <c r="AA92" i="4"/>
  <c r="AA93" i="4"/>
  <c r="AA94" i="4"/>
  <c r="AB82" i="4"/>
  <c r="AB83" i="4"/>
  <c r="AB84" i="4"/>
  <c r="AB85" i="4"/>
  <c r="AB86" i="4"/>
  <c r="AB87" i="4"/>
  <c r="AB88" i="4"/>
  <c r="AB89" i="4"/>
  <c r="AB90" i="4"/>
  <c r="AB91" i="4"/>
  <c r="AB92" i="4"/>
  <c r="AB93" i="4"/>
  <c r="AB94" i="4"/>
  <c r="AB95" i="4"/>
  <c r="AC82" i="4"/>
  <c r="AC83" i="4"/>
  <c r="AC84" i="4"/>
  <c r="AC85" i="4"/>
  <c r="AC86" i="4"/>
  <c r="AC87" i="4"/>
  <c r="AC88" i="4"/>
  <c r="AC89" i="4"/>
  <c r="AC90" i="4"/>
  <c r="AC91" i="4"/>
  <c r="AC92" i="4"/>
  <c r="AC93" i="4"/>
  <c r="AC94" i="4"/>
  <c r="AC95" i="4"/>
  <c r="AC96" i="4"/>
  <c r="N82" i="4"/>
  <c r="O83" i="4"/>
  <c r="P84" i="4"/>
  <c r="Q85" i="4"/>
  <c r="R86" i="4"/>
  <c r="S87" i="4"/>
  <c r="T88" i="4"/>
  <c r="U89" i="4"/>
  <c r="V90" i="4"/>
  <c r="W91" i="4"/>
  <c r="X92" i="4"/>
  <c r="Y93" i="4"/>
  <c r="Z94" i="4"/>
  <c r="AA95" i="4"/>
  <c r="AB96" i="4"/>
  <c r="M82" i="4"/>
  <c r="N83" i="4"/>
  <c r="O84" i="4"/>
  <c r="P85" i="4"/>
  <c r="Q86" i="4"/>
  <c r="R87" i="4"/>
  <c r="S88" i="4"/>
  <c r="T89" i="4"/>
  <c r="U90" i="4"/>
  <c r="V91" i="4"/>
  <c r="W92" i="4"/>
  <c r="X93" i="4"/>
  <c r="Y94" i="4"/>
  <c r="Z95" i="4"/>
  <c r="AA96" i="4"/>
  <c r="L82" i="4"/>
  <c r="M83" i="4"/>
  <c r="N84" i="4"/>
  <c r="O85" i="4"/>
  <c r="P86" i="4"/>
  <c r="Q87" i="4"/>
  <c r="R88" i="4"/>
  <c r="S89" i="4"/>
  <c r="T90" i="4"/>
  <c r="U91" i="4"/>
  <c r="V92" i="4"/>
  <c r="W93" i="4"/>
  <c r="X94" i="4"/>
  <c r="Y95" i="4"/>
  <c r="Z96" i="4"/>
  <c r="J81" i="4"/>
  <c r="K82" i="4"/>
  <c r="L83" i="4"/>
  <c r="M84" i="4"/>
  <c r="N85" i="4"/>
  <c r="O86" i="4"/>
  <c r="P87" i="4"/>
  <c r="Q88" i="4"/>
  <c r="R89" i="4"/>
  <c r="S90" i="4"/>
  <c r="T91" i="4"/>
  <c r="U92" i="4"/>
  <c r="V93" i="4"/>
  <c r="W94" i="4"/>
  <c r="X95" i="4"/>
  <c r="Y96" i="4"/>
  <c r="K83" i="4"/>
  <c r="L84" i="4"/>
  <c r="M85" i="4"/>
  <c r="N86" i="4"/>
  <c r="O87" i="4"/>
  <c r="P88" i="4"/>
  <c r="Q89" i="4"/>
  <c r="R90" i="4"/>
  <c r="S91" i="4"/>
  <c r="T92" i="4"/>
  <c r="U93" i="4"/>
  <c r="V94" i="4"/>
  <c r="W95" i="4"/>
  <c r="X96" i="4"/>
  <c r="K84" i="4"/>
  <c r="L85" i="4"/>
  <c r="M86" i="4"/>
  <c r="N87" i="4"/>
  <c r="O88" i="4"/>
  <c r="P89" i="4"/>
  <c r="Q90" i="4"/>
  <c r="R91" i="4"/>
  <c r="S92" i="4"/>
  <c r="T93" i="4"/>
  <c r="U94" i="4"/>
  <c r="V95" i="4"/>
  <c r="W96" i="4"/>
  <c r="K85" i="4"/>
  <c r="L86" i="4"/>
  <c r="M87" i="4"/>
  <c r="N88" i="4"/>
  <c r="O89" i="4"/>
  <c r="P90" i="4"/>
  <c r="Q91" i="4"/>
  <c r="R92" i="4"/>
  <c r="S93" i="4"/>
  <c r="T94" i="4"/>
  <c r="U95" i="4"/>
  <c r="V96" i="4"/>
  <c r="K86" i="4"/>
  <c r="L87" i="4"/>
  <c r="M88" i="4"/>
  <c r="N89" i="4"/>
  <c r="O90" i="4"/>
  <c r="P91" i="4"/>
  <c r="Q92" i="4"/>
  <c r="R93" i="4"/>
  <c r="S94" i="4"/>
  <c r="T95" i="4"/>
  <c r="U96" i="4"/>
  <c r="K87" i="4"/>
  <c r="L88" i="4"/>
  <c r="M89" i="4"/>
  <c r="N90" i="4"/>
  <c r="O91" i="4"/>
  <c r="P92" i="4"/>
  <c r="Q93" i="4"/>
  <c r="R94" i="4"/>
  <c r="S95" i="4"/>
  <c r="T96" i="4"/>
  <c r="K88" i="4"/>
  <c r="L89" i="4"/>
  <c r="M90" i="4"/>
  <c r="N91" i="4"/>
  <c r="O92" i="4"/>
  <c r="P93" i="4"/>
  <c r="Q94" i="4"/>
  <c r="R95" i="4"/>
  <c r="S96" i="4"/>
  <c r="K89" i="4"/>
  <c r="L90" i="4"/>
  <c r="M91" i="4"/>
  <c r="N92" i="4"/>
  <c r="O93" i="4"/>
  <c r="P94" i="4"/>
  <c r="Q95" i="4"/>
  <c r="R96" i="4"/>
  <c r="K90" i="4"/>
  <c r="L91" i="4"/>
  <c r="M92" i="4"/>
  <c r="N93" i="4"/>
  <c r="O94" i="4"/>
  <c r="P95" i="4"/>
  <c r="Q96" i="4"/>
  <c r="K91" i="4"/>
  <c r="L92" i="4"/>
  <c r="M93" i="4"/>
  <c r="N94" i="4"/>
  <c r="O95" i="4"/>
  <c r="P96" i="4"/>
  <c r="K92" i="4"/>
  <c r="L93" i="4"/>
  <c r="M94" i="4"/>
  <c r="N95" i="4"/>
  <c r="O96" i="4"/>
  <c r="K93" i="4"/>
  <c r="L94" i="4"/>
  <c r="M95" i="4"/>
  <c r="N96" i="4"/>
  <c r="K94" i="4"/>
  <c r="L95" i="4"/>
  <c r="M96" i="4"/>
  <c r="K95" i="4"/>
  <c r="L96" i="4"/>
  <c r="K96" i="4"/>
  <c r="K78" i="4"/>
  <c r="J67" i="4"/>
  <c r="J68" i="4"/>
  <c r="J69" i="4"/>
  <c r="J70" i="4"/>
  <c r="J71" i="4"/>
  <c r="J72" i="4"/>
  <c r="J73" i="4"/>
  <c r="J74" i="4"/>
  <c r="J75" i="4"/>
  <c r="J76" i="4"/>
  <c r="J77" i="4"/>
  <c r="J78" i="4"/>
  <c r="K77" i="4"/>
  <c r="K76" i="4"/>
  <c r="K75" i="4"/>
  <c r="K74" i="4"/>
  <c r="K73" i="4"/>
  <c r="K72" i="4"/>
  <c r="K71" i="4"/>
  <c r="K70" i="4"/>
  <c r="K69" i="4"/>
  <c r="K68" i="4"/>
  <c r="K67" i="4"/>
  <c r="J62" i="4"/>
  <c r="J61" i="4"/>
  <c r="J60" i="4"/>
  <c r="J59" i="4"/>
  <c r="J58" i="4"/>
  <c r="J57" i="4"/>
  <c r="J56" i="4"/>
  <c r="J55" i="4"/>
  <c r="J54" i="4"/>
  <c r="J53" i="4"/>
  <c r="J52" i="4"/>
  <c r="J51" i="4"/>
  <c r="K63" i="4"/>
  <c r="L63" i="4"/>
  <c r="M63" i="4"/>
  <c r="N63" i="4"/>
  <c r="O63" i="4"/>
  <c r="P63" i="4"/>
  <c r="Q63" i="4"/>
  <c r="R63" i="4"/>
  <c r="S63" i="4"/>
  <c r="T63" i="4"/>
  <c r="U63" i="4"/>
  <c r="V63" i="4"/>
  <c r="V51" i="4"/>
  <c r="Y63" i="4"/>
  <c r="Z63" i="4"/>
  <c r="AA63" i="4"/>
  <c r="AB63" i="4"/>
  <c r="AC63" i="4"/>
  <c r="AD63" i="4"/>
  <c r="AE63" i="4"/>
  <c r="AF63" i="4"/>
  <c r="AG63" i="4"/>
  <c r="AH63" i="4"/>
  <c r="AI63" i="4"/>
  <c r="AJ63" i="4"/>
  <c r="AJ62" i="4"/>
  <c r="AI62" i="4"/>
  <c r="AH62" i="4"/>
  <c r="AG62" i="4"/>
  <c r="AF62" i="4"/>
  <c r="AE62" i="4"/>
  <c r="AD62" i="4"/>
  <c r="AC62" i="4"/>
  <c r="AB62" i="4"/>
  <c r="AA62" i="4"/>
  <c r="Z62" i="4"/>
  <c r="Y62" i="4"/>
  <c r="X62" i="4"/>
  <c r="V62" i="4"/>
  <c r="U62" i="4"/>
  <c r="T62" i="4"/>
  <c r="S62" i="4"/>
  <c r="R62" i="4"/>
  <c r="Q62" i="4"/>
  <c r="P62" i="4"/>
  <c r="O62" i="4"/>
  <c r="N62" i="4"/>
  <c r="M62" i="4"/>
  <c r="L62" i="4"/>
  <c r="K62" i="4"/>
  <c r="AJ61" i="4"/>
  <c r="AI61" i="4"/>
  <c r="AH61" i="4"/>
  <c r="AG61" i="4"/>
  <c r="AF61" i="4"/>
  <c r="AE61" i="4"/>
  <c r="AD61" i="4"/>
  <c r="AC61" i="4"/>
  <c r="AB61" i="4"/>
  <c r="AA61" i="4"/>
  <c r="Z61" i="4"/>
  <c r="Y61" i="4"/>
  <c r="X61" i="4"/>
  <c r="V61" i="4"/>
  <c r="U61" i="4"/>
  <c r="T61" i="4"/>
  <c r="S61" i="4"/>
  <c r="R61" i="4"/>
  <c r="Q61" i="4"/>
  <c r="P61" i="4"/>
  <c r="O61" i="4"/>
  <c r="N61" i="4"/>
  <c r="M61" i="4"/>
  <c r="L61" i="4"/>
  <c r="K61" i="4"/>
  <c r="AJ60" i="4"/>
  <c r="AI60" i="4"/>
  <c r="AH60" i="4"/>
  <c r="AG60" i="4"/>
  <c r="AF60" i="4"/>
  <c r="AE60" i="4"/>
  <c r="AD60" i="4"/>
  <c r="AC60" i="4"/>
  <c r="AB60" i="4"/>
  <c r="AA60" i="4"/>
  <c r="Z60" i="4"/>
  <c r="Y60" i="4"/>
  <c r="X60" i="4"/>
  <c r="V60" i="4"/>
  <c r="U60" i="4"/>
  <c r="T60" i="4"/>
  <c r="S60" i="4"/>
  <c r="R60" i="4"/>
  <c r="Q60" i="4"/>
  <c r="P60" i="4"/>
  <c r="O60" i="4"/>
  <c r="N60" i="4"/>
  <c r="M60" i="4"/>
  <c r="L60" i="4"/>
  <c r="K60" i="4"/>
  <c r="AJ59" i="4"/>
  <c r="AI59" i="4"/>
  <c r="AH59" i="4"/>
  <c r="AG59" i="4"/>
  <c r="AF59" i="4"/>
  <c r="AE59" i="4"/>
  <c r="AD59" i="4"/>
  <c r="AC59" i="4"/>
  <c r="AB59" i="4"/>
  <c r="AA59" i="4"/>
  <c r="Z59" i="4"/>
  <c r="Y59" i="4"/>
  <c r="X59" i="4"/>
  <c r="V59" i="4"/>
  <c r="U59" i="4"/>
  <c r="T59" i="4"/>
  <c r="S59" i="4"/>
  <c r="R59" i="4"/>
  <c r="Q59" i="4"/>
  <c r="P59" i="4"/>
  <c r="O59" i="4"/>
  <c r="N59" i="4"/>
  <c r="M59" i="4"/>
  <c r="L59" i="4"/>
  <c r="K59" i="4"/>
  <c r="AJ58" i="4"/>
  <c r="AI58" i="4"/>
  <c r="AH58" i="4"/>
  <c r="AG58" i="4"/>
  <c r="AF58" i="4"/>
  <c r="AE58" i="4"/>
  <c r="AD58" i="4"/>
  <c r="AC58" i="4"/>
  <c r="AB58" i="4"/>
  <c r="AA58" i="4"/>
  <c r="Z58" i="4"/>
  <c r="Y58" i="4"/>
  <c r="X58" i="4"/>
  <c r="V58" i="4"/>
  <c r="U58" i="4"/>
  <c r="T58" i="4"/>
  <c r="S58" i="4"/>
  <c r="R58" i="4"/>
  <c r="Q58" i="4"/>
  <c r="P58" i="4"/>
  <c r="O58" i="4"/>
  <c r="N58" i="4"/>
  <c r="M58" i="4"/>
  <c r="L58" i="4"/>
  <c r="K58" i="4"/>
  <c r="AJ57" i="4"/>
  <c r="AI57" i="4"/>
  <c r="AH57" i="4"/>
  <c r="AG57" i="4"/>
  <c r="AF57" i="4"/>
  <c r="AE57" i="4"/>
  <c r="AD57" i="4"/>
  <c r="AC57" i="4"/>
  <c r="AB57" i="4"/>
  <c r="AA57" i="4"/>
  <c r="Z57" i="4"/>
  <c r="Y57" i="4"/>
  <c r="X57" i="4"/>
  <c r="V57" i="4"/>
  <c r="U57" i="4"/>
  <c r="T57" i="4"/>
  <c r="S57" i="4"/>
  <c r="R57" i="4"/>
  <c r="Q57" i="4"/>
  <c r="P57" i="4"/>
  <c r="O57" i="4"/>
  <c r="N57" i="4"/>
  <c r="M57" i="4"/>
  <c r="L57" i="4"/>
  <c r="K57" i="4"/>
  <c r="AJ56" i="4"/>
  <c r="AI56" i="4"/>
  <c r="AH56" i="4"/>
  <c r="AG56" i="4"/>
  <c r="AF56" i="4"/>
  <c r="AE56" i="4"/>
  <c r="AD56" i="4"/>
  <c r="AC56" i="4"/>
  <c r="AB56" i="4"/>
  <c r="AA56" i="4"/>
  <c r="Z56" i="4"/>
  <c r="Y56" i="4"/>
  <c r="X56" i="4"/>
  <c r="V56" i="4"/>
  <c r="U56" i="4"/>
  <c r="T56" i="4"/>
  <c r="S56" i="4"/>
  <c r="R56" i="4"/>
  <c r="Q56" i="4"/>
  <c r="P56" i="4"/>
  <c r="O56" i="4"/>
  <c r="N56" i="4"/>
  <c r="M56" i="4"/>
  <c r="L56" i="4"/>
  <c r="K56" i="4"/>
  <c r="AJ55" i="4"/>
  <c r="AI55" i="4"/>
  <c r="AH55" i="4"/>
  <c r="AG55" i="4"/>
  <c r="AF55" i="4"/>
  <c r="AE55" i="4"/>
  <c r="AD55" i="4"/>
  <c r="AC55" i="4"/>
  <c r="AB55" i="4"/>
  <c r="AA55" i="4"/>
  <c r="Z55" i="4"/>
  <c r="Y55" i="4"/>
  <c r="X55" i="4"/>
  <c r="V55" i="4"/>
  <c r="U55" i="4"/>
  <c r="T55" i="4"/>
  <c r="S55" i="4"/>
  <c r="R55" i="4"/>
  <c r="Q55" i="4"/>
  <c r="P55" i="4"/>
  <c r="O55" i="4"/>
  <c r="N55" i="4"/>
  <c r="M55" i="4"/>
  <c r="L55" i="4"/>
  <c r="K55" i="4"/>
  <c r="AJ54" i="4"/>
  <c r="AI54" i="4"/>
  <c r="AH54" i="4"/>
  <c r="AG54" i="4"/>
  <c r="AF54" i="4"/>
  <c r="AE54" i="4"/>
  <c r="AD54" i="4"/>
  <c r="AC54" i="4"/>
  <c r="AB54" i="4"/>
  <c r="AA54" i="4"/>
  <c r="Z54" i="4"/>
  <c r="Y54" i="4"/>
  <c r="X54" i="4"/>
  <c r="V54" i="4"/>
  <c r="U54" i="4"/>
  <c r="T54" i="4"/>
  <c r="S54" i="4"/>
  <c r="R54" i="4"/>
  <c r="Q54" i="4"/>
  <c r="P54" i="4"/>
  <c r="O54" i="4"/>
  <c r="N54" i="4"/>
  <c r="M54" i="4"/>
  <c r="L54" i="4"/>
  <c r="K54" i="4"/>
  <c r="AJ53" i="4"/>
  <c r="AI53" i="4"/>
  <c r="AH53" i="4"/>
  <c r="AG53" i="4"/>
  <c r="AF53" i="4"/>
  <c r="AE53" i="4"/>
  <c r="AD53" i="4"/>
  <c r="AC53" i="4"/>
  <c r="AB53" i="4"/>
  <c r="AA53" i="4"/>
  <c r="Z53" i="4"/>
  <c r="Y53" i="4"/>
  <c r="X53" i="4"/>
  <c r="V53" i="4"/>
  <c r="U53" i="4"/>
  <c r="T53" i="4"/>
  <c r="S53" i="4"/>
  <c r="R53" i="4"/>
  <c r="Q53" i="4"/>
  <c r="P53" i="4"/>
  <c r="O53" i="4"/>
  <c r="N53" i="4"/>
  <c r="M53" i="4"/>
  <c r="L53" i="4"/>
  <c r="K53" i="4"/>
  <c r="AJ52" i="4"/>
  <c r="AI52" i="4"/>
  <c r="AH52" i="4"/>
  <c r="AG52" i="4"/>
  <c r="AF52" i="4"/>
  <c r="AE52" i="4"/>
  <c r="AD52" i="4"/>
  <c r="AC52" i="4"/>
  <c r="AB52" i="4"/>
  <c r="AA52" i="4"/>
  <c r="Z52" i="4"/>
  <c r="Y52" i="4"/>
  <c r="X52" i="4"/>
  <c r="V52" i="4"/>
  <c r="U52" i="4"/>
  <c r="T52" i="4"/>
  <c r="S52" i="4"/>
  <c r="R52" i="4"/>
  <c r="Q52" i="4"/>
  <c r="P52" i="4"/>
  <c r="O52" i="4"/>
  <c r="N52" i="4"/>
  <c r="M52" i="4"/>
  <c r="L52" i="4"/>
  <c r="K52" i="4"/>
  <c r="AJ51" i="4"/>
  <c r="AI51" i="4"/>
  <c r="AH51" i="4"/>
  <c r="AG51" i="4"/>
  <c r="AF51" i="4"/>
  <c r="AE51" i="4"/>
  <c r="AD51" i="4"/>
  <c r="AC51" i="4"/>
  <c r="AB51" i="4"/>
  <c r="AA51" i="4"/>
  <c r="Z51" i="4"/>
  <c r="Y51" i="4"/>
  <c r="X51" i="4"/>
  <c r="U51" i="4"/>
  <c r="T51" i="4"/>
  <c r="S51" i="4"/>
  <c r="R51" i="4"/>
  <c r="Q51" i="4"/>
  <c r="P51" i="4"/>
  <c r="O51" i="4"/>
  <c r="N51" i="4"/>
  <c r="M51" i="4"/>
  <c r="L51" i="4"/>
  <c r="K51" i="4"/>
  <c r="K47" i="4"/>
  <c r="L47" i="4"/>
  <c r="M47" i="4"/>
  <c r="N47" i="4"/>
  <c r="O47" i="4"/>
  <c r="P47" i="4"/>
  <c r="Q47" i="4"/>
  <c r="R47" i="4"/>
  <c r="S47" i="4"/>
  <c r="T47" i="4"/>
  <c r="U47" i="4"/>
  <c r="V47" i="4"/>
  <c r="J46" i="4"/>
  <c r="V46" i="4"/>
  <c r="U46" i="4"/>
  <c r="T46" i="4"/>
  <c r="S46" i="4"/>
  <c r="R46" i="4"/>
  <c r="Q46" i="4"/>
  <c r="P46" i="4"/>
  <c r="O46" i="4"/>
  <c r="N46" i="4"/>
  <c r="M46" i="4"/>
  <c r="L46" i="4"/>
  <c r="K46" i="4"/>
  <c r="J45" i="4"/>
  <c r="V45" i="4"/>
  <c r="U45" i="4"/>
  <c r="T45" i="4"/>
  <c r="S45" i="4"/>
  <c r="R45" i="4"/>
  <c r="Q45" i="4"/>
  <c r="P45" i="4"/>
  <c r="O45" i="4"/>
  <c r="N45" i="4"/>
  <c r="M45" i="4"/>
  <c r="L45" i="4"/>
  <c r="K45" i="4"/>
  <c r="J44" i="4"/>
  <c r="V44" i="4"/>
  <c r="U44" i="4"/>
  <c r="T44" i="4"/>
  <c r="S44" i="4"/>
  <c r="R44" i="4"/>
  <c r="Q44" i="4"/>
  <c r="P44" i="4"/>
  <c r="O44" i="4"/>
  <c r="N44" i="4"/>
  <c r="M44" i="4"/>
  <c r="L44" i="4"/>
  <c r="K44" i="4"/>
  <c r="J43" i="4"/>
  <c r="V43" i="4"/>
  <c r="U43" i="4"/>
  <c r="T43" i="4"/>
  <c r="S43" i="4"/>
  <c r="R43" i="4"/>
  <c r="Q43" i="4"/>
  <c r="P43" i="4"/>
  <c r="O43" i="4"/>
  <c r="N43" i="4"/>
  <c r="M43" i="4"/>
  <c r="L43" i="4"/>
  <c r="K43" i="4"/>
  <c r="J42" i="4"/>
  <c r="V42" i="4"/>
  <c r="U42" i="4"/>
  <c r="T42" i="4"/>
  <c r="S42" i="4"/>
  <c r="R42" i="4"/>
  <c r="Q42" i="4"/>
  <c r="P42" i="4"/>
  <c r="O42" i="4"/>
  <c r="N42" i="4"/>
  <c r="M42" i="4"/>
  <c r="L42" i="4"/>
  <c r="K42" i="4"/>
  <c r="J41" i="4"/>
  <c r="V41" i="4"/>
  <c r="U41" i="4"/>
  <c r="T41" i="4"/>
  <c r="S41" i="4"/>
  <c r="R41" i="4"/>
  <c r="Q41" i="4"/>
  <c r="P41" i="4"/>
  <c r="O41" i="4"/>
  <c r="N41" i="4"/>
  <c r="M41" i="4"/>
  <c r="L41" i="4"/>
  <c r="K41" i="4"/>
  <c r="J40" i="4"/>
  <c r="V40" i="4"/>
  <c r="U40" i="4"/>
  <c r="T40" i="4"/>
  <c r="S40" i="4"/>
  <c r="R40" i="4"/>
  <c r="Q40" i="4"/>
  <c r="P40" i="4"/>
  <c r="O40" i="4"/>
  <c r="N40" i="4"/>
  <c r="M40" i="4"/>
  <c r="L40" i="4"/>
  <c r="K40" i="4"/>
  <c r="J39" i="4"/>
  <c r="V39" i="4"/>
  <c r="U39" i="4"/>
  <c r="T39" i="4"/>
  <c r="S39" i="4"/>
  <c r="R39" i="4"/>
  <c r="Q39" i="4"/>
  <c r="P39" i="4"/>
  <c r="O39" i="4"/>
  <c r="N39" i="4"/>
  <c r="M39" i="4"/>
  <c r="L39" i="4"/>
  <c r="K39" i="4"/>
  <c r="J38" i="4"/>
  <c r="V38" i="4"/>
  <c r="U38" i="4"/>
  <c r="T38" i="4"/>
  <c r="S38" i="4"/>
  <c r="R38" i="4"/>
  <c r="Q38" i="4"/>
  <c r="P38" i="4"/>
  <c r="O38" i="4"/>
  <c r="N38" i="4"/>
  <c r="M38" i="4"/>
  <c r="L38" i="4"/>
  <c r="K38" i="4"/>
  <c r="J37" i="4"/>
  <c r="V37" i="4"/>
  <c r="U37" i="4"/>
  <c r="T37" i="4"/>
  <c r="S37" i="4"/>
  <c r="R37" i="4"/>
  <c r="Q37" i="4"/>
  <c r="P37" i="4"/>
  <c r="O37" i="4"/>
  <c r="N37" i="4"/>
  <c r="M37" i="4"/>
  <c r="L37" i="4"/>
  <c r="K37" i="4"/>
  <c r="J36" i="4"/>
  <c r="V36" i="4"/>
  <c r="U36" i="4"/>
  <c r="T36" i="4"/>
  <c r="S36" i="4"/>
  <c r="R36" i="4"/>
  <c r="Q36" i="4"/>
  <c r="P36" i="4"/>
  <c r="O36" i="4"/>
  <c r="N36" i="4"/>
  <c r="M36" i="4"/>
  <c r="L36" i="4"/>
  <c r="K36" i="4"/>
  <c r="J35" i="4"/>
  <c r="V35" i="4"/>
  <c r="U35" i="4"/>
  <c r="T35" i="4"/>
  <c r="S35" i="4"/>
  <c r="R35" i="4"/>
  <c r="Q35" i="4"/>
  <c r="P35" i="4"/>
  <c r="O35" i="4"/>
  <c r="N35" i="4"/>
  <c r="M35" i="4"/>
  <c r="L35" i="4"/>
  <c r="K35" i="4"/>
  <c r="K29" i="4"/>
  <c r="L29" i="4"/>
  <c r="M29" i="4"/>
  <c r="N29" i="4"/>
  <c r="O29" i="4"/>
  <c r="P29" i="4"/>
  <c r="Q29" i="4"/>
  <c r="R29" i="4"/>
  <c r="S29" i="4"/>
  <c r="T29" i="4"/>
  <c r="U29" i="4"/>
  <c r="V29" i="4"/>
  <c r="K28" i="4"/>
  <c r="L28" i="4"/>
  <c r="M28" i="4"/>
  <c r="N28" i="4"/>
  <c r="O28" i="4"/>
  <c r="P28" i="4"/>
  <c r="Q28" i="4"/>
  <c r="R28" i="4"/>
  <c r="S28" i="4"/>
  <c r="T28" i="4"/>
  <c r="U28" i="4"/>
  <c r="V28" i="4"/>
  <c r="K23" i="4"/>
  <c r="L23" i="4"/>
  <c r="M23" i="4"/>
  <c r="N23" i="4"/>
  <c r="O23" i="4"/>
  <c r="P23" i="4"/>
  <c r="Q23" i="4"/>
  <c r="R23" i="4"/>
  <c r="S23" i="4"/>
  <c r="T23" i="4"/>
  <c r="U23" i="4"/>
  <c r="V23" i="4"/>
  <c r="L16" i="4"/>
  <c r="M12" i="2"/>
  <c r="M13" i="2"/>
  <c r="M14" i="2"/>
  <c r="M15" i="2"/>
  <c r="M16" i="2"/>
  <c r="M17" i="2"/>
  <c r="M18" i="2"/>
  <c r="M19" i="2"/>
  <c r="M20" i="2"/>
  <c r="M21" i="2"/>
  <c r="M22" i="2"/>
  <c r="M23" i="2"/>
  <c r="M24" i="2"/>
  <c r="M25" i="2"/>
  <c r="M26" i="2"/>
  <c r="N26" i="2"/>
  <c r="P11" i="2"/>
  <c r="P12" i="2"/>
  <c r="P13" i="2"/>
  <c r="P14" i="2"/>
  <c r="P15" i="2"/>
  <c r="P16" i="2"/>
  <c r="P17" i="2"/>
  <c r="P18" i="2"/>
  <c r="P19" i="2"/>
  <c r="P20" i="2"/>
  <c r="P21" i="2"/>
  <c r="P22" i="2"/>
  <c r="P23" i="2"/>
  <c r="P24" i="2"/>
  <c r="P25" i="2"/>
  <c r="P26" i="2"/>
  <c r="Q26" i="2"/>
  <c r="T26" i="2"/>
  <c r="S11" i="2"/>
  <c r="S12" i="2"/>
  <c r="S13" i="2"/>
  <c r="S14" i="2"/>
  <c r="S15" i="2"/>
  <c r="S16" i="2"/>
  <c r="S17" i="2"/>
  <c r="S18" i="2"/>
  <c r="S19" i="2"/>
  <c r="S20" i="2"/>
  <c r="S21" i="2"/>
  <c r="S22" i="2"/>
  <c r="S23" i="2"/>
  <c r="S24" i="2"/>
  <c r="S25" i="2"/>
  <c r="S26" i="2"/>
  <c r="N25" i="2"/>
  <c r="Q25" i="2"/>
  <c r="T25" i="2"/>
  <c r="N24" i="2"/>
  <c r="Q24" i="2"/>
  <c r="T24" i="2"/>
  <c r="N23" i="2"/>
  <c r="Q23" i="2"/>
  <c r="T23" i="2"/>
  <c r="N22" i="2"/>
  <c r="Q22" i="2"/>
  <c r="T22" i="2"/>
  <c r="N21" i="2"/>
  <c r="Q21" i="2"/>
  <c r="T21" i="2"/>
  <c r="N20" i="2"/>
  <c r="Q20" i="2"/>
  <c r="T20" i="2"/>
  <c r="N19" i="2"/>
  <c r="Q19" i="2"/>
  <c r="T19" i="2"/>
  <c r="N18" i="2"/>
  <c r="Q18" i="2"/>
  <c r="T18" i="2"/>
  <c r="N17" i="2"/>
  <c r="Q17" i="2"/>
  <c r="T17" i="2"/>
  <c r="N16" i="2"/>
  <c r="Q16" i="2"/>
  <c r="T16" i="2"/>
  <c r="N15" i="2"/>
  <c r="Q15" i="2"/>
  <c r="T15" i="2"/>
  <c r="N14" i="2"/>
  <c r="Q14" i="2"/>
  <c r="T14" i="2"/>
  <c r="N13" i="2"/>
  <c r="Q13" i="2"/>
  <c r="T13" i="2"/>
  <c r="N12" i="2"/>
  <c r="Q12" i="2"/>
  <c r="T12" i="2"/>
  <c r="N11" i="2"/>
  <c r="Q11" i="2"/>
  <c r="T11" i="2"/>
  <c r="K14" i="11" l="1"/>
  <c r="N13" i="11"/>
  <c r="R13" i="11"/>
  <c r="Q14" i="11"/>
  <c r="R14" i="11" l="1"/>
  <c r="Q15" i="11"/>
  <c r="K15" i="11"/>
  <c r="N14" i="11"/>
  <c r="R15" i="11" l="1"/>
  <c r="Q16" i="11"/>
  <c r="N15" i="11"/>
  <c r="K16" i="11"/>
  <c r="Q17" i="11" l="1"/>
  <c r="R16" i="11"/>
  <c r="K17" i="11"/>
  <c r="N16" i="11"/>
  <c r="N17" i="11" l="1"/>
  <c r="K18" i="11"/>
  <c r="R17" i="11"/>
  <c r="Q18" i="11"/>
  <c r="Q19" i="11" l="1"/>
  <c r="R18" i="11"/>
  <c r="K19" i="11"/>
  <c r="N18" i="11"/>
  <c r="N19" i="11" l="1"/>
  <c r="K20" i="11"/>
  <c r="R19" i="11"/>
  <c r="Q20" i="11"/>
  <c r="R20" i="11" l="1"/>
  <c r="Q21" i="11"/>
  <c r="K21" i="11"/>
  <c r="N20" i="11"/>
  <c r="K22" i="11" l="1"/>
  <c r="N21" i="11"/>
  <c r="R21" i="11"/>
  <c r="Q22" i="11"/>
  <c r="Q23" i="11" l="1"/>
  <c r="R22" i="11"/>
  <c r="K23" i="11"/>
  <c r="N22" i="11"/>
  <c r="K24" i="11" l="1"/>
  <c r="N23" i="11"/>
  <c r="R23" i="11"/>
  <c r="Q24" i="11"/>
  <c r="Q25" i="11" l="1"/>
  <c r="R24" i="11"/>
  <c r="K25" i="11"/>
  <c r="N24" i="11"/>
  <c r="N25" i="11" l="1"/>
  <c r="K26" i="11"/>
  <c r="R25" i="11"/>
  <c r="Q26" i="11"/>
  <c r="R26" i="11" l="1"/>
  <c r="Q27" i="11"/>
  <c r="K27" i="11"/>
  <c r="N26" i="11"/>
  <c r="R27" i="11" l="1"/>
  <c r="Q28" i="11"/>
  <c r="N27" i="11"/>
  <c r="K28" i="11"/>
  <c r="N28" i="11" l="1"/>
  <c r="K29" i="11"/>
  <c r="R28" i="11"/>
  <c r="Q29" i="11"/>
  <c r="Q30" i="11" l="1"/>
  <c r="R29" i="11"/>
  <c r="K30" i="11"/>
  <c r="N29" i="11"/>
  <c r="K31" i="11" l="1"/>
  <c r="N30" i="11"/>
  <c r="R30" i="11"/>
  <c r="Q31" i="11"/>
  <c r="Q32" i="11" l="1"/>
  <c r="R31" i="11"/>
  <c r="K32" i="11"/>
  <c r="N31" i="11"/>
  <c r="K33" i="11" l="1"/>
  <c r="N32" i="11"/>
  <c r="R32" i="11"/>
  <c r="Q33" i="11"/>
  <c r="R33" i="11" l="1"/>
  <c r="Q34" i="11"/>
  <c r="K34" i="11"/>
  <c r="N33" i="11"/>
  <c r="N34" i="11" l="1"/>
  <c r="K35" i="11"/>
  <c r="R34" i="11"/>
  <c r="Q35" i="11"/>
  <c r="K36" i="11" l="1"/>
  <c r="N35" i="11"/>
  <c r="Q36" i="11"/>
  <c r="R35" i="11"/>
  <c r="R36" i="11" l="1"/>
  <c r="Q37" i="11"/>
  <c r="N36" i="11"/>
  <c r="K37" i="11"/>
  <c r="K38" i="11" l="1"/>
  <c r="N37" i="11"/>
  <c r="R37" i="11"/>
  <c r="Q38" i="11"/>
  <c r="R38" i="11" l="1"/>
  <c r="Q39" i="11"/>
  <c r="K39" i="11"/>
  <c r="N38" i="11"/>
  <c r="K40" i="11" l="1"/>
  <c r="N39" i="11"/>
  <c r="Q40" i="11"/>
  <c r="R39" i="11"/>
  <c r="R40" i="11" l="1"/>
  <c r="Q41" i="11"/>
  <c r="K41" i="11"/>
  <c r="N40" i="11"/>
  <c r="K42" i="11" l="1"/>
  <c r="N42" i="11" s="1"/>
  <c r="N41" i="11"/>
  <c r="Q42" i="11"/>
  <c r="R42" i="11" s="1"/>
  <c r="R41" i="11"/>
</calcChain>
</file>

<file path=xl/sharedStrings.xml><?xml version="1.0" encoding="utf-8"?>
<sst xmlns="http://schemas.openxmlformats.org/spreadsheetml/2006/main" count="595" uniqueCount="361">
  <si>
    <t>Motion Problems</t>
  </si>
  <si>
    <t>George is in New York and Martha is in Washington. They leave at the same time and follow the same road to meet each other on the way. The distance between New York and Washington is 229 miles. George has a fast horse and averages 16 miles/hr. Martha has a slow carriage and averages 7 miles/hr. How far will George have gone when they meet?</t>
  </si>
  <si>
    <t>Rate or motion problems are standard problems on math tests. They are easy to do if you think of them functionally and visually. We call our version of these problems George and Martha problems. Here is one example. There are a variety of others, change the rules slightly to solve them as well.</t>
  </si>
  <si>
    <t>Distance from New York</t>
  </si>
  <si>
    <t>New York</t>
  </si>
  <si>
    <t>Washington</t>
  </si>
  <si>
    <t>George</t>
  </si>
  <si>
    <t>Martha</t>
  </si>
  <si>
    <t>Total Distance</t>
  </si>
  <si>
    <t>t</t>
  </si>
  <si>
    <t>g(t)</t>
  </si>
  <si>
    <t>m(t)</t>
  </si>
  <si>
    <t>d(t)</t>
  </si>
  <si>
    <t>Rates in miles/hour</t>
  </si>
  <si>
    <r>
      <rPr>
        <b/>
        <sz val="10"/>
        <color theme="1"/>
        <rFont val="Arial"/>
        <family val="2"/>
      </rPr>
      <t>Visualize</t>
    </r>
    <r>
      <rPr>
        <sz val="10"/>
        <color theme="1"/>
        <rFont val="Arial"/>
        <family val="2"/>
      </rPr>
      <t xml:space="preserve"> the distances George and Martha travel by the hour as functions, </t>
    </r>
    <r>
      <rPr>
        <b/>
        <sz val="10"/>
        <color theme="1"/>
        <rFont val="Arial"/>
        <family val="2"/>
      </rPr>
      <t>g(t)</t>
    </r>
    <r>
      <rPr>
        <sz val="10"/>
        <color theme="1"/>
        <rFont val="Arial"/>
        <family val="2"/>
      </rPr>
      <t xml:space="preserve"> for George, </t>
    </r>
    <r>
      <rPr>
        <b/>
        <sz val="10"/>
        <color theme="1"/>
        <rFont val="Arial"/>
        <family val="2"/>
      </rPr>
      <t>m(t)</t>
    </r>
    <r>
      <rPr>
        <sz val="10"/>
        <color theme="1"/>
        <rFont val="Arial"/>
        <family val="2"/>
      </rPr>
      <t xml:space="preserve"> for Martha, using both a table and a graph. </t>
    </r>
    <r>
      <rPr>
        <i/>
        <sz val="10"/>
        <color theme="1"/>
        <rFont val="Arial"/>
        <family val="2"/>
      </rPr>
      <t>Since they are distance-time functions, the tables would show the distances George and Martha would have traveled every hour. We will use a stacked bar graph to represent the distances they travel.</t>
    </r>
  </si>
  <si>
    <t>time (hours)</t>
  </si>
  <si>
    <r>
      <t>t</t>
    </r>
    <r>
      <rPr>
        <b/>
        <vertAlign val="subscript"/>
        <sz val="12"/>
        <color theme="1"/>
        <rFont val="Arial"/>
        <family val="2"/>
      </rPr>
      <t xml:space="preserve">0 </t>
    </r>
  </si>
  <si>
    <r>
      <rPr>
        <b/>
        <sz val="10"/>
        <color theme="1"/>
        <rFont val="Arial"/>
        <family val="2"/>
      </rPr>
      <t xml:space="preserve">Define: </t>
    </r>
    <r>
      <rPr>
        <sz val="10"/>
        <color theme="1"/>
        <rFont val="Arial"/>
        <family val="2"/>
      </rPr>
      <t>We start as usual by defining a small table to hold the initial quantities and the rates and another small table to setup your input (Time) with a starting time and an increment of time.</t>
    </r>
  </si>
  <si>
    <r>
      <rPr>
        <b/>
        <sz val="12"/>
        <color theme="1"/>
        <rFont val="Calibri"/>
        <family val="2"/>
      </rPr>
      <t>Δ</t>
    </r>
    <r>
      <rPr>
        <b/>
        <sz val="12"/>
        <color theme="1"/>
        <rFont val="Arial"/>
        <family val="2"/>
      </rPr>
      <t xml:space="preserve">t </t>
    </r>
  </si>
  <si>
    <r>
      <rPr>
        <b/>
        <sz val="10"/>
        <color theme="1"/>
        <rFont val="Arial"/>
        <family val="2"/>
      </rPr>
      <t>Input:</t>
    </r>
    <r>
      <rPr>
        <sz val="10"/>
        <color theme="1"/>
        <rFont val="Arial"/>
        <family val="2"/>
      </rPr>
      <t xml:space="preserve"> Complete the input (</t>
    </r>
    <r>
      <rPr>
        <b/>
        <sz val="10"/>
        <color theme="1"/>
        <rFont val="Arial"/>
        <family val="2"/>
      </rPr>
      <t>t</t>
    </r>
    <r>
      <rPr>
        <sz val="10"/>
        <color theme="1"/>
        <rFont val="Arial"/>
        <family val="2"/>
      </rPr>
      <t xml:space="preserve">) columns to represent the  independent variable, time travelled. </t>
    </r>
  </si>
  <si>
    <r>
      <t xml:space="preserve">Output: </t>
    </r>
    <r>
      <rPr>
        <sz val="10"/>
        <color theme="1"/>
        <rFont val="Arial"/>
        <family val="2"/>
      </rPr>
      <t>Complete the output (</t>
    </r>
    <r>
      <rPr>
        <b/>
        <sz val="10"/>
        <color theme="1"/>
        <rFont val="Arial"/>
        <family val="2"/>
      </rPr>
      <t>g(t)</t>
    </r>
    <r>
      <rPr>
        <sz val="10"/>
        <color theme="1"/>
        <rFont val="Arial"/>
        <family val="2"/>
      </rPr>
      <t xml:space="preserve"> and </t>
    </r>
    <r>
      <rPr>
        <b/>
        <sz val="10"/>
        <color theme="1"/>
        <rFont val="Arial"/>
        <family val="2"/>
      </rPr>
      <t>m(t)</t>
    </r>
    <r>
      <rPr>
        <sz val="10"/>
        <color theme="1"/>
        <rFont val="Arial"/>
        <family val="2"/>
      </rPr>
      <t xml:space="preserve">) columns to represent the dependent variable distances travelled.   </t>
    </r>
  </si>
  <si>
    <r>
      <rPr>
        <b/>
        <sz val="10"/>
        <color theme="1"/>
        <rFont val="Arial"/>
        <family val="2"/>
      </rPr>
      <t xml:space="preserve">Model: </t>
    </r>
    <r>
      <rPr>
        <sz val="10"/>
        <color theme="1"/>
        <rFont val="Arial"/>
        <family val="2"/>
      </rPr>
      <t>Finally, since they are going at the same time even though they are going in opposite directions, we can add the distances they have each travelled. Complete the Total Distance column to display how far both have travelled. How will you know when you get the right answer? This column should help you answer this question.</t>
    </r>
  </si>
  <si>
    <r>
      <rPr>
        <b/>
        <sz val="10"/>
        <color theme="1"/>
        <rFont val="Arial"/>
        <family val="2"/>
      </rPr>
      <t>Iterate:</t>
    </r>
    <r>
      <rPr>
        <sz val="10"/>
        <color theme="1"/>
        <rFont val="Arial"/>
        <family val="2"/>
      </rPr>
      <t xml:space="preserve"> Does this model always work? What if George and Martha are going at the same rate of speed? Where will they meet? What if George is going 3 times as fast as Martha? </t>
    </r>
  </si>
  <si>
    <t>How would you change the model to find the answer to a more exact value?</t>
  </si>
  <si>
    <t>Make a graph to help you visualize the solution. I recommend using a stacked bar graph. Note which axis is the input and which the output.</t>
  </si>
  <si>
    <r>
      <rPr>
        <b/>
        <sz val="10"/>
        <color theme="1"/>
        <rFont val="Arial"/>
        <family val="2"/>
      </rPr>
      <t>The Equation</t>
    </r>
    <r>
      <rPr>
        <sz val="10"/>
        <color theme="1"/>
        <rFont val="Arial"/>
        <family val="2"/>
      </rPr>
      <t xml:space="preserve">: Write the equation as a rule and insert your answer for </t>
    </r>
    <r>
      <rPr>
        <b/>
        <sz val="10"/>
        <color theme="1"/>
        <rFont val="Arial"/>
        <family val="2"/>
      </rPr>
      <t>t.</t>
    </r>
    <r>
      <rPr>
        <sz val="10"/>
        <color theme="1"/>
        <rFont val="Arial"/>
        <family val="2"/>
      </rPr>
      <t xml:space="preserve"> Was your answer correct?</t>
    </r>
  </si>
  <si>
    <t>Equation</t>
  </si>
  <si>
    <t>16t + 7t=229</t>
  </si>
  <si>
    <t>WHAT IF…?</t>
  </si>
  <si>
    <t>What if George left 2 hours later than Martha, where will they meet? How would you change your model to solve this problem? Think about both your table and your equation. Try this model on other motion problems you can think of.</t>
  </si>
  <si>
    <t>Feedback or questions about this lab? Contact us and send us your thoughts, we'd love to hear from you!</t>
  </si>
  <si>
    <t>What If Math - Sustainable Learning © 2016</t>
  </si>
  <si>
    <t>Spreadsheets, Functional Thinking, and Problem Solving Across the Math Curriculum</t>
  </si>
  <si>
    <r>
      <t xml:space="preserve">Art Bardige       </t>
    </r>
    <r>
      <rPr>
        <sz val="14"/>
        <color rgb="FF215967"/>
        <rFont val="Arial"/>
        <family val="2"/>
      </rPr>
      <t>art@whatifmath.org</t>
    </r>
  </si>
  <si>
    <r>
      <t xml:space="preserve">Peter Mili       </t>
    </r>
    <r>
      <rPr>
        <sz val="14"/>
        <color rgb="FF215967"/>
        <rFont val="Arial"/>
        <family val="2"/>
      </rPr>
      <t>peter@whatifmath.org</t>
    </r>
  </si>
  <si>
    <t>https://whatifmath.org/</t>
  </si>
  <si>
    <t>Agenda</t>
  </si>
  <si>
    <t xml:space="preserve">Introductions                </t>
  </si>
  <si>
    <t>A Tour, Lab Sampler, Website</t>
  </si>
  <si>
    <t>Explore, Engage, Learn, Create ….</t>
  </si>
  <si>
    <t>https://whatifmath.org/lab-gallery/</t>
  </si>
  <si>
    <t>Communicate -- Participant Presentations</t>
  </si>
  <si>
    <t>What If... Problem Solving led to MCAS Proficiency ?</t>
  </si>
  <si>
    <t>Final Thoughts, Feedback</t>
  </si>
  <si>
    <t xml:space="preserve">…your students could experience this new way to imagine mathematics, solve classic and authentic problems, learn coding fundamentals, and creatively ask, “What if…”  </t>
  </si>
  <si>
    <t>Copyright Line</t>
  </si>
  <si>
    <t>A Tour of Mathematics on a Spreadsheet</t>
  </si>
  <si>
    <t xml:space="preserve">Take a tour to visualize and experience what mathematics of the Digital Age could look like to your students. </t>
  </si>
  <si>
    <t>Each of these tour stops are taken from actual spreadsheet lessons from our website whatifmath.org. Go to the "Explore" tab to select from over 100 interactive labs, or try out one of our class-ready Courses today.</t>
  </si>
  <si>
    <r>
      <t xml:space="preserve">Experiment with the spreadsheet activities below. </t>
    </r>
    <r>
      <rPr>
        <b/>
        <sz val="16"/>
        <color theme="7"/>
        <rFont val="Arial"/>
        <family val="2"/>
      </rPr>
      <t>Change</t>
    </r>
    <r>
      <rPr>
        <sz val="16"/>
        <color theme="7"/>
        <rFont val="Arial"/>
        <family val="2"/>
      </rPr>
      <t xml:space="preserve"> parameters</t>
    </r>
    <r>
      <rPr>
        <sz val="16"/>
        <color theme="1"/>
        <rFont val="Arial"/>
        <family val="2"/>
      </rPr>
      <t xml:space="preserve">, </t>
    </r>
    <r>
      <rPr>
        <b/>
        <sz val="16"/>
        <color theme="4"/>
        <rFont val="Arial"/>
        <family val="2"/>
      </rPr>
      <t>explore</t>
    </r>
    <r>
      <rPr>
        <sz val="16"/>
        <color theme="3" tint="0.39997558519241921"/>
        <rFont val="Arial"/>
        <family val="2"/>
      </rPr>
      <t xml:space="preserve"> rules</t>
    </r>
    <r>
      <rPr>
        <sz val="16"/>
        <color theme="1"/>
        <rFont val="Arial"/>
        <family val="2"/>
      </rPr>
      <t xml:space="preserve">, and </t>
    </r>
    <r>
      <rPr>
        <b/>
        <sz val="16"/>
        <color theme="9" tint="-0.249977111117893"/>
        <rFont val="Arial"/>
        <family val="2"/>
      </rPr>
      <t>think</t>
    </r>
    <r>
      <rPr>
        <sz val="16"/>
        <color theme="9" tint="-0.249977111117893"/>
        <rFont val="Arial"/>
        <family val="2"/>
      </rPr>
      <t xml:space="preserve"> about "What if…" questions</t>
    </r>
    <r>
      <rPr>
        <sz val="16"/>
        <color theme="1"/>
        <rFont val="Arial"/>
        <family val="2"/>
      </rPr>
      <t xml:space="preserve"> you want to ask. Have fun!</t>
    </r>
  </si>
  <si>
    <t>Numbersense</t>
  </si>
  <si>
    <t>Numberlines</t>
  </si>
  <si>
    <t>Numberline</t>
  </si>
  <si>
    <t>Using a Rule</t>
  </si>
  <si>
    <r>
      <t xml:space="preserve">Build a numberline using a rule. For each cell the number to the left is the </t>
    </r>
    <r>
      <rPr>
        <sz val="10"/>
        <color theme="8"/>
        <rFont val="Arial"/>
        <family val="2"/>
      </rPr>
      <t>input,</t>
    </r>
    <r>
      <rPr>
        <sz val="10"/>
        <color theme="1"/>
        <rFont val="Arial"/>
        <family val="2"/>
      </rPr>
      <t xml:space="preserve"> the rule is +1 to produce the </t>
    </r>
    <r>
      <rPr>
        <sz val="10"/>
        <color theme="9"/>
        <rFont val="Arial"/>
        <family val="2"/>
      </rPr>
      <t>output.</t>
    </r>
  </si>
  <si>
    <t>What if we start with a different number?</t>
  </si>
  <si>
    <t>What if the rule uses subtract instead of add?</t>
  </si>
  <si>
    <t>A Parameter Table (A powerful idea!)</t>
  </si>
  <si>
    <t>Parameters</t>
  </si>
  <si>
    <r>
      <t xml:space="preserve">Make numberlines flexible by using a </t>
    </r>
    <r>
      <rPr>
        <b/>
        <sz val="10"/>
        <color theme="1"/>
        <rFont val="Arial"/>
        <family val="2"/>
      </rPr>
      <t>parameter</t>
    </r>
    <r>
      <rPr>
        <sz val="10"/>
        <color theme="1"/>
        <rFont val="Arial"/>
        <family val="2"/>
      </rPr>
      <t xml:space="preserve"> table with a starting value </t>
    </r>
    <r>
      <rPr>
        <b/>
        <sz val="10"/>
        <color theme="1"/>
        <rFont val="Arial"/>
        <family val="2"/>
      </rPr>
      <t>x</t>
    </r>
    <r>
      <rPr>
        <b/>
        <vertAlign val="subscript"/>
        <sz val="10"/>
        <color theme="1"/>
        <rFont val="Arial"/>
        <family val="2"/>
      </rPr>
      <t>0</t>
    </r>
    <r>
      <rPr>
        <b/>
        <sz val="10"/>
        <color theme="1"/>
        <rFont val="Arial"/>
        <family val="2"/>
      </rPr>
      <t xml:space="preserve"> </t>
    </r>
    <r>
      <rPr>
        <sz val="10"/>
        <color theme="1"/>
        <rFont val="Arial"/>
        <family val="2"/>
      </rPr>
      <t xml:space="preserve">and an increment value </t>
    </r>
    <r>
      <rPr>
        <b/>
        <sz val="10"/>
        <color theme="1"/>
        <rFont val="Arial"/>
        <family val="2"/>
      </rPr>
      <t>Δx</t>
    </r>
    <r>
      <rPr>
        <sz val="10"/>
        <color theme="1"/>
        <rFont val="Arial"/>
        <family val="2"/>
      </rPr>
      <t>.</t>
    </r>
  </si>
  <si>
    <r>
      <t>x</t>
    </r>
    <r>
      <rPr>
        <b/>
        <vertAlign val="subscript"/>
        <sz val="12"/>
        <color theme="1"/>
        <rFont val="Arial"/>
        <family val="2"/>
      </rPr>
      <t>0</t>
    </r>
  </si>
  <si>
    <t>Δx</t>
  </si>
  <si>
    <r>
      <t xml:space="preserve">What does the </t>
    </r>
    <r>
      <rPr>
        <b/>
        <i/>
        <sz val="10"/>
        <color theme="1"/>
        <rFont val="Arial"/>
        <family val="2"/>
      </rPr>
      <t>$</t>
    </r>
    <r>
      <rPr>
        <i/>
        <sz val="10"/>
        <color theme="1"/>
        <rFont val="Arial"/>
        <family val="2"/>
      </rPr>
      <t xml:space="preserve"> do in the address.</t>
    </r>
  </si>
  <si>
    <r>
      <t>What if you change x</t>
    </r>
    <r>
      <rPr>
        <i/>
        <vertAlign val="subscript"/>
        <sz val="10"/>
        <color theme="1"/>
        <rFont val="Arial"/>
        <family val="2"/>
      </rPr>
      <t>0</t>
    </r>
    <r>
      <rPr>
        <i/>
        <sz val="10"/>
        <color theme="1"/>
        <rFont val="Arial"/>
        <family val="2"/>
      </rPr>
      <t xml:space="preserve"> and Δx?</t>
    </r>
  </si>
  <si>
    <t>Count By Table</t>
  </si>
  <si>
    <t xml:space="preserve">Count By -- numberlines </t>
  </si>
  <si>
    <r>
      <t xml:space="preserve">We can use a new parameter </t>
    </r>
    <r>
      <rPr>
        <b/>
        <sz val="10"/>
        <color theme="1"/>
        <rFont val="Arial"/>
        <family val="2"/>
      </rPr>
      <t>a</t>
    </r>
    <r>
      <rPr>
        <sz val="10"/>
        <color theme="1"/>
        <rFont val="Arial"/>
        <family val="2"/>
      </rPr>
      <t xml:space="preserve"> to change the value we count by.</t>
    </r>
  </si>
  <si>
    <t>a</t>
  </si>
  <si>
    <t>Add another numberline that counts by a different number.</t>
  </si>
  <si>
    <t>Tables</t>
  </si>
  <si>
    <t>y</t>
  </si>
  <si>
    <t>Times Table</t>
  </si>
  <si>
    <t>Times Tables</t>
  </si>
  <si>
    <t>Use 2 numberlines to build a times table. Ask why do we go up?</t>
  </si>
  <si>
    <t>How many of the products are odd numbers?</t>
  </si>
  <si>
    <r>
      <t>y</t>
    </r>
    <r>
      <rPr>
        <b/>
        <vertAlign val="subscript"/>
        <sz val="12"/>
        <color theme="1"/>
        <rFont val="Arial"/>
        <family val="2"/>
      </rPr>
      <t>0</t>
    </r>
  </si>
  <si>
    <t>What are the products of the diagonal corners?</t>
  </si>
  <si>
    <t>Δy</t>
  </si>
  <si>
    <t>b</t>
  </si>
  <si>
    <t>Build a times table starting at 24.</t>
  </si>
  <si>
    <r>
      <t xml:space="preserve">Change the rule to make an </t>
    </r>
    <r>
      <rPr>
        <b/>
        <i/>
        <sz val="10"/>
        <color theme="1"/>
        <rFont val="Arial"/>
        <family val="2"/>
      </rPr>
      <t>addition</t>
    </r>
    <r>
      <rPr>
        <i/>
        <sz val="10"/>
        <color theme="1"/>
        <rFont val="Arial"/>
        <family val="2"/>
      </rPr>
      <t xml:space="preserve"> table.</t>
    </r>
  </si>
  <si>
    <t>Use Conditional Formatting to add color to your table.</t>
  </si>
  <si>
    <t>*</t>
  </si>
  <si>
    <t>x</t>
  </si>
  <si>
    <t>Ratio</t>
  </si>
  <si>
    <t>Ratio and Proportion Table (with Conditionals)</t>
  </si>
  <si>
    <t>Ratio and Proportion Table (no Conditionals)</t>
  </si>
  <si>
    <t>Division Table</t>
  </si>
  <si>
    <r>
      <t xml:space="preserve">Change the rule to make a </t>
    </r>
    <r>
      <rPr>
        <b/>
        <sz val="10"/>
        <color theme="1"/>
        <rFont val="Arial"/>
        <family val="2"/>
      </rPr>
      <t>division</t>
    </r>
    <r>
      <rPr>
        <sz val="10"/>
        <color theme="1"/>
        <rFont val="Arial"/>
        <family val="2"/>
      </rPr>
      <t xml:space="preserve"> table.</t>
    </r>
  </si>
  <si>
    <t>Change the format to turn the division table into a table of ratios.</t>
  </si>
  <si>
    <t>p</t>
  </si>
  <si>
    <t>Use the Format commands to change the table. What patterns do you see?</t>
  </si>
  <si>
    <t>Use Conditional Formatting to show proportional ratios and hide improper fractions.</t>
  </si>
  <si>
    <t>/</t>
  </si>
  <si>
    <t>Ordered Pairs</t>
  </si>
  <si>
    <t xml:space="preserve">These ordered pairs are generated by random numbers to help you gain experience with ordered pairs and with random numbers. </t>
  </si>
  <si>
    <r>
      <t>x</t>
    </r>
    <r>
      <rPr>
        <b/>
        <vertAlign val="subscript"/>
        <sz val="16"/>
        <color theme="1"/>
        <rFont val="Arial"/>
        <family val="2"/>
      </rPr>
      <t>0</t>
    </r>
  </si>
  <si>
    <t xml:space="preserve">What causes your spreadsheet to generate new random numbers? </t>
  </si>
  <si>
    <t>Random Number</t>
  </si>
  <si>
    <t xml:space="preserve">What does changing the x parameters do? </t>
  </si>
  <si>
    <t>What does changing the random number parameters do?</t>
  </si>
  <si>
    <t>What do you have to do to generate the x values of the order pairs using random numbers too?</t>
  </si>
  <si>
    <t>Pascal's Triangle</t>
  </si>
  <si>
    <t>How would you draw Pascal's triangle on a spreadsheet?</t>
  </si>
  <si>
    <t>What would the graph of a row look like?</t>
  </si>
  <si>
    <t>What is the sum of the rows?</t>
  </si>
  <si>
    <t>What other patterns can you find?</t>
  </si>
  <si>
    <t>Functions</t>
  </si>
  <si>
    <t>Linear Equations</t>
  </si>
  <si>
    <t>f(x)=mx+b</t>
  </si>
  <si>
    <t>Here is a linear function. Your goal is to be able to move this graph anywhere on the axes in any orientation by changing m and b.</t>
  </si>
  <si>
    <t>f(x)</t>
  </si>
  <si>
    <t xml:space="preserve">What If Math - Sustainablearning © 2017 </t>
  </si>
  <si>
    <t>m</t>
  </si>
  <si>
    <t>How would you move the line up?</t>
  </si>
  <si>
    <t>How would you change the slope of the line?</t>
  </si>
  <si>
    <t>Can you make a graph of a vertical line?</t>
  </si>
  <si>
    <t>Can you make a line that is perpendicular to this one?</t>
  </si>
  <si>
    <t>How would you make a line shorter?</t>
  </si>
  <si>
    <t>Solving Linear Equations</t>
  </si>
  <si>
    <t>input</t>
  </si>
  <si>
    <t>output</t>
  </si>
  <si>
    <t>Equations can be considered as a pair of functions set equal to each other. They can then be understood and solved using functional thinking.</t>
  </si>
  <si>
    <r>
      <t>m</t>
    </r>
    <r>
      <rPr>
        <b/>
        <vertAlign val="subscript"/>
        <sz val="14"/>
        <color theme="1"/>
        <rFont val="Arial"/>
        <family val="2"/>
      </rPr>
      <t>1</t>
    </r>
  </si>
  <si>
    <t>g(x)</t>
  </si>
  <si>
    <t>c</t>
  </si>
  <si>
    <t>Show how you would solve equations in each of these forms.</t>
  </si>
  <si>
    <r>
      <t>m</t>
    </r>
    <r>
      <rPr>
        <b/>
        <vertAlign val="subscript"/>
        <sz val="14"/>
        <color theme="1"/>
        <rFont val="Arial"/>
        <family val="2"/>
      </rPr>
      <t>2</t>
    </r>
  </si>
  <si>
    <t>d</t>
  </si>
  <si>
    <t>mx=c</t>
  </si>
  <si>
    <t>mx+b=c</t>
  </si>
  <si>
    <r>
      <t>x</t>
    </r>
    <r>
      <rPr>
        <b/>
        <vertAlign val="subscript"/>
        <sz val="14"/>
        <color theme="1"/>
        <rFont val="Arial"/>
        <family val="2"/>
      </rPr>
      <t>0</t>
    </r>
  </si>
  <si>
    <r>
      <t>m</t>
    </r>
    <r>
      <rPr>
        <b/>
        <vertAlign val="subscript"/>
        <sz val="12"/>
        <color theme="1"/>
        <rFont val="Arial"/>
        <family val="2"/>
      </rPr>
      <t>1</t>
    </r>
    <r>
      <rPr>
        <b/>
        <sz val="12"/>
        <color theme="1"/>
        <rFont val="Arial"/>
        <family val="2"/>
      </rPr>
      <t>x+b=m</t>
    </r>
    <r>
      <rPr>
        <b/>
        <vertAlign val="subscript"/>
        <sz val="12"/>
        <color theme="1"/>
        <rFont val="Arial"/>
        <family val="2"/>
      </rPr>
      <t>2</t>
    </r>
    <r>
      <rPr>
        <b/>
        <sz val="12"/>
        <color theme="1"/>
        <rFont val="Arial"/>
        <family val="2"/>
      </rPr>
      <t>x+d</t>
    </r>
  </si>
  <si>
    <t>Motion Problems and other Classic Story Problems</t>
  </si>
  <si>
    <t>Distance</t>
  </si>
  <si>
    <t>NYC</t>
  </si>
  <si>
    <t>DC</t>
  </si>
  <si>
    <t>Rate</t>
  </si>
  <si>
    <t>How would you use similar techniques to solve Work Problems?</t>
  </si>
  <si>
    <t>Time</t>
  </si>
  <si>
    <t>Mixture Problems?</t>
  </si>
  <si>
    <t>Coin Problems?</t>
  </si>
  <si>
    <t xml:space="preserve">Δt </t>
  </si>
  <si>
    <t>Drawing Triangles</t>
  </si>
  <si>
    <r>
      <t>f(x)=m</t>
    </r>
    <r>
      <rPr>
        <i/>
        <vertAlign val="subscript"/>
        <sz val="16"/>
        <color theme="1"/>
        <rFont val="Arial"/>
        <family val="2"/>
      </rPr>
      <t>1</t>
    </r>
    <r>
      <rPr>
        <i/>
        <sz val="16"/>
        <color theme="1"/>
        <rFont val="Arial"/>
        <family val="2"/>
      </rPr>
      <t>x+b</t>
    </r>
    <r>
      <rPr>
        <i/>
        <vertAlign val="subscript"/>
        <sz val="16"/>
        <color theme="1"/>
        <rFont val="Arial"/>
        <family val="2"/>
      </rPr>
      <t>1</t>
    </r>
  </si>
  <si>
    <r>
      <t>g(x)=m</t>
    </r>
    <r>
      <rPr>
        <i/>
        <vertAlign val="subscript"/>
        <sz val="16"/>
        <color theme="1"/>
        <rFont val="Arial"/>
        <family val="2"/>
      </rPr>
      <t>2</t>
    </r>
    <r>
      <rPr>
        <i/>
        <sz val="16"/>
        <color theme="1"/>
        <rFont val="Arial"/>
        <family val="2"/>
      </rPr>
      <t>x+b</t>
    </r>
    <r>
      <rPr>
        <i/>
        <vertAlign val="subscript"/>
        <sz val="16"/>
        <color theme="1"/>
        <rFont val="Arial"/>
        <family val="2"/>
      </rPr>
      <t>2</t>
    </r>
  </si>
  <si>
    <r>
      <t>h(x)=m</t>
    </r>
    <r>
      <rPr>
        <i/>
        <vertAlign val="subscript"/>
        <sz val="16"/>
        <color theme="1"/>
        <rFont val="Arial"/>
        <family val="2"/>
      </rPr>
      <t>3</t>
    </r>
    <r>
      <rPr>
        <i/>
        <sz val="16"/>
        <color theme="1"/>
        <rFont val="Arial"/>
        <family val="2"/>
      </rPr>
      <t>x+b</t>
    </r>
    <r>
      <rPr>
        <i/>
        <vertAlign val="subscript"/>
        <sz val="16"/>
        <color theme="1"/>
        <rFont val="Arial"/>
        <family val="2"/>
      </rPr>
      <t>3</t>
    </r>
  </si>
  <si>
    <t>If you want to draw a geometric shape using a spreadsheet you can always use the drawing tools, but they are just drawing tools. They are not dynamic, you can't control them. How would you draw a triangle on a spreadsheet using functions?</t>
  </si>
  <si>
    <t>Input</t>
  </si>
  <si>
    <t>Output</t>
  </si>
  <si>
    <t xml:space="preserve">Input </t>
  </si>
  <si>
    <t>Can you make an equilateral triangle?</t>
  </si>
  <si>
    <r>
      <t>m</t>
    </r>
    <r>
      <rPr>
        <b/>
        <vertAlign val="subscript"/>
        <sz val="12"/>
        <color theme="1"/>
        <rFont val="Arial"/>
        <family val="2"/>
      </rPr>
      <t>1</t>
    </r>
  </si>
  <si>
    <r>
      <t>m</t>
    </r>
    <r>
      <rPr>
        <b/>
        <vertAlign val="subscript"/>
        <sz val="12"/>
        <color theme="1"/>
        <rFont val="Arial"/>
        <family val="2"/>
      </rPr>
      <t>2</t>
    </r>
  </si>
  <si>
    <r>
      <t>m</t>
    </r>
    <r>
      <rPr>
        <b/>
        <vertAlign val="subscript"/>
        <sz val="12"/>
        <color theme="1"/>
        <rFont val="Arial"/>
        <family val="2"/>
      </rPr>
      <t>3</t>
    </r>
  </si>
  <si>
    <t>h(x)</t>
  </si>
  <si>
    <t>Can you make a right triangle?</t>
  </si>
  <si>
    <r>
      <t>b</t>
    </r>
    <r>
      <rPr>
        <b/>
        <vertAlign val="subscript"/>
        <sz val="12"/>
        <color theme="1"/>
        <rFont val="Arial"/>
        <family val="2"/>
      </rPr>
      <t>1</t>
    </r>
  </si>
  <si>
    <r>
      <t>b</t>
    </r>
    <r>
      <rPr>
        <b/>
        <vertAlign val="subscript"/>
        <sz val="12"/>
        <color theme="1"/>
        <rFont val="Arial"/>
        <family val="2"/>
      </rPr>
      <t>2</t>
    </r>
  </si>
  <si>
    <r>
      <t>b</t>
    </r>
    <r>
      <rPr>
        <b/>
        <vertAlign val="subscript"/>
        <sz val="12"/>
        <color theme="1"/>
        <rFont val="Arial"/>
        <family val="2"/>
      </rPr>
      <t>3</t>
    </r>
  </si>
  <si>
    <t>How would you make a triangle that did not have extending sides?</t>
  </si>
  <si>
    <t>Function Families &amp; Operations</t>
  </si>
  <si>
    <t>Quadratic Functions</t>
  </si>
  <si>
    <t>Quad means square in Latin, so a quadratic function is an polynomial function whose greatest term is to the second power. We use quadratic functions everywhere.</t>
  </si>
  <si>
    <r>
      <t>f(x)=ax</t>
    </r>
    <r>
      <rPr>
        <i/>
        <vertAlign val="superscript"/>
        <sz val="14"/>
        <color theme="1"/>
        <rFont val="Arial"/>
        <family val="2"/>
      </rPr>
      <t>2</t>
    </r>
    <r>
      <rPr>
        <i/>
        <sz val="14"/>
        <color theme="1"/>
        <rFont val="Arial"/>
        <family val="2"/>
      </rPr>
      <t>+bx+c</t>
    </r>
  </si>
  <si>
    <t>How would you flip a parabola over?</t>
  </si>
  <si>
    <t>What does the parameter b do to the shape or position of the parabola?</t>
  </si>
  <si>
    <t>What does the absolute value of a parabolic function look like?</t>
  </si>
  <si>
    <t>How would you use these tables to graph higher order polynomial functions?</t>
  </si>
  <si>
    <t>Inverse Functions</t>
  </si>
  <si>
    <t>xy=c</t>
  </si>
  <si>
    <t>The variables in most of the functions we are used to working with vary directly, as one goes up the other goes up. What do functions that vary inversely look and act like?</t>
  </si>
  <si>
    <t>Multiplication Table</t>
  </si>
  <si>
    <t>What is the shape of this graph?</t>
  </si>
  <si>
    <t>Can you see that same shape in the multiplcation table?</t>
  </si>
  <si>
    <r>
      <t xml:space="preserve">What does the graph look like if </t>
    </r>
    <r>
      <rPr>
        <b/>
        <i/>
        <sz val="10"/>
        <color theme="1"/>
        <rFont val="Arial"/>
        <family val="2"/>
      </rPr>
      <t>c</t>
    </r>
    <r>
      <rPr>
        <i/>
        <sz val="10"/>
        <color theme="1"/>
        <rFont val="Arial"/>
        <family val="2"/>
      </rPr>
      <t xml:space="preserve"> is </t>
    </r>
    <r>
      <rPr>
        <b/>
        <i/>
        <sz val="10"/>
        <color theme="1"/>
        <rFont val="Arial"/>
        <family val="2"/>
      </rPr>
      <t>negative?</t>
    </r>
  </si>
  <si>
    <t>Trigonometric Functions</t>
  </si>
  <si>
    <t>f(x)=a(sin(bx+c))</t>
  </si>
  <si>
    <t>Sine Function</t>
  </si>
  <si>
    <t>The sine function, the representation of wave motion, is controlled by just 3 parameters which enable us to create wonderful graphs. The input values for these functions is in radians.</t>
  </si>
  <si>
    <t>Amplitude</t>
  </si>
  <si>
    <t>What do the amplitude, frequency, and phase change in the graph?</t>
  </si>
  <si>
    <t>Frequency</t>
  </si>
  <si>
    <t>Phase</t>
  </si>
  <si>
    <t>What will the rate of change of the sin function look like?</t>
  </si>
  <si>
    <t>Initial input</t>
  </si>
  <si>
    <r>
      <t>x</t>
    </r>
    <r>
      <rPr>
        <b/>
        <vertAlign val="subscript"/>
        <sz val="11"/>
        <color theme="1"/>
        <rFont val="Arial"/>
        <family val="2"/>
      </rPr>
      <t>0</t>
    </r>
  </si>
  <si>
    <t>Increment</t>
  </si>
  <si>
    <t>What do the cosine function and the tangent function look like?</t>
  </si>
  <si>
    <t>pi</t>
  </si>
  <si>
    <t>π</t>
  </si>
  <si>
    <t>Exponential Functions</t>
  </si>
  <si>
    <t>Moore's Law</t>
  </si>
  <si>
    <t>Year</t>
  </si>
  <si>
    <t>Transistors</t>
  </si>
  <si>
    <t xml:space="preserve">In 1975 Gordon Moore a founder of Intel predicted that microprocessors would double in capability (number of transistors) every two years. </t>
  </si>
  <si>
    <t>Trans</t>
  </si>
  <si>
    <t>Was Moore right? Can you come up with a model that will better predict the future?</t>
  </si>
  <si>
    <t>What is the rate of change of Moore's law?</t>
  </si>
  <si>
    <t>Simple and Compound Interest</t>
  </si>
  <si>
    <t>What's the difference between simple and compound interest?</t>
  </si>
  <si>
    <t>Simple Interest</t>
  </si>
  <si>
    <t>Compound Interest</t>
  </si>
  <si>
    <t>Interest Earned</t>
  </si>
  <si>
    <t>Balance</t>
  </si>
  <si>
    <t>When would you prefer simple interest?</t>
  </si>
  <si>
    <t>Principal</t>
  </si>
  <si>
    <t>When would you prefer compound interest?</t>
  </si>
  <si>
    <r>
      <t>t</t>
    </r>
    <r>
      <rPr>
        <b/>
        <vertAlign val="subscript"/>
        <sz val="8"/>
        <color theme="1"/>
        <rFont val="Arial"/>
        <family val="2"/>
      </rPr>
      <t>0</t>
    </r>
  </si>
  <si>
    <t>Δt</t>
  </si>
  <si>
    <t>If your interest rate was 6.5%, how long would it take you to double your money?</t>
  </si>
  <si>
    <t>The compound interest table was built as a recursive function. Add a table next to it that builds it as an exponential function? Do they give you the same result?</t>
  </si>
  <si>
    <t>Composition of functions</t>
  </si>
  <si>
    <t>Polynomials</t>
  </si>
  <si>
    <r>
      <t>g(x)=ax</t>
    </r>
    <r>
      <rPr>
        <vertAlign val="superscript"/>
        <sz val="18"/>
        <color theme="1"/>
        <rFont val="Arial"/>
        <family val="2"/>
      </rPr>
      <t>p</t>
    </r>
  </si>
  <si>
    <t>h(x)=g(f(x))</t>
  </si>
  <si>
    <t>One of the most powerful aspects of the mathematics of functions is our ability to treat them as abstract quantities (essentially numbers) and then combine them with standard operations. But with functions we can go further and develop a new operation we call composition or taking a function of a function.</t>
  </si>
  <si>
    <r>
      <t>x</t>
    </r>
    <r>
      <rPr>
        <vertAlign val="subscript"/>
        <sz val="12"/>
        <color theme="1"/>
        <rFont val="Arial"/>
        <family val="2"/>
      </rPr>
      <t>0</t>
    </r>
  </si>
  <si>
    <t>Parametric Functions</t>
  </si>
  <si>
    <t>Parametric Functions &amp; Projectile Motion</t>
  </si>
  <si>
    <t>Function Table</t>
  </si>
  <si>
    <t>t₀</t>
  </si>
  <si>
    <t>Parametric equations are powerful tools to model projectile motions and to graph things that are not functions like circle or ellipses. The x and y coordinates are defined as two separate functions with a common independent variable often labelled "t".</t>
  </si>
  <si>
    <t>Linear</t>
  </si>
  <si>
    <t>Quadratic</t>
  </si>
  <si>
    <t>Recursion</t>
  </si>
  <si>
    <t>Where the output becomes the input.</t>
  </si>
  <si>
    <t>Add 2 to your number, divide 1 by your result.</t>
  </si>
  <si>
    <r>
      <t>x</t>
    </r>
    <r>
      <rPr>
        <vertAlign val="subscript"/>
        <sz val="14"/>
        <color theme="1"/>
        <rFont val="Arial"/>
        <family val="2"/>
      </rPr>
      <t>n+1</t>
    </r>
    <r>
      <rPr>
        <sz val="14"/>
        <color theme="1"/>
        <rFont val="Arial"/>
        <family val="2"/>
      </rPr>
      <t>=1/(x</t>
    </r>
    <r>
      <rPr>
        <vertAlign val="subscript"/>
        <sz val="14"/>
        <color theme="1"/>
        <rFont val="Arial"/>
        <family val="2"/>
      </rPr>
      <t>n</t>
    </r>
    <r>
      <rPr>
        <sz val="14"/>
        <color theme="1"/>
        <rFont val="Arial"/>
        <family val="2"/>
      </rPr>
      <t>+2)</t>
    </r>
  </si>
  <si>
    <r>
      <t>x</t>
    </r>
    <r>
      <rPr>
        <vertAlign val="subscript"/>
        <sz val="14"/>
        <color theme="1"/>
        <rFont val="Arial"/>
        <family val="2"/>
      </rPr>
      <t>0</t>
    </r>
  </si>
  <si>
    <t>n</t>
  </si>
  <si>
    <r>
      <t>x</t>
    </r>
    <r>
      <rPr>
        <vertAlign val="subscript"/>
        <sz val="18"/>
        <color theme="1"/>
        <rFont val="Arial"/>
        <family val="2"/>
      </rPr>
      <t>n</t>
    </r>
  </si>
  <si>
    <t xml:space="preserve">Do you recognize the function? </t>
  </si>
  <si>
    <t>Does the series converge? If it does what is the meaning of the value it converges to?</t>
  </si>
  <si>
    <t>Divide 1 by a number and subtract 2 from the result.</t>
  </si>
  <si>
    <t xml:space="preserve">Do you recognize this function? </t>
  </si>
  <si>
    <r>
      <t>x</t>
    </r>
    <r>
      <rPr>
        <vertAlign val="subscript"/>
        <sz val="14"/>
        <color theme="1"/>
        <rFont val="Arial"/>
        <family val="2"/>
      </rPr>
      <t>n+1</t>
    </r>
    <r>
      <rPr>
        <sz val="14"/>
        <color theme="1"/>
        <rFont val="Arial"/>
        <family val="2"/>
      </rPr>
      <t>=(1/x</t>
    </r>
    <r>
      <rPr>
        <vertAlign val="subscript"/>
        <sz val="14"/>
        <color theme="1"/>
        <rFont val="Arial"/>
        <family val="2"/>
      </rPr>
      <t>n</t>
    </r>
    <r>
      <rPr>
        <sz val="14"/>
        <color theme="1"/>
        <rFont val="Arial"/>
        <family val="2"/>
      </rPr>
      <t>) -2</t>
    </r>
  </si>
  <si>
    <t>How are the two functions related?</t>
  </si>
  <si>
    <t>Does its series converge? If it does what is the meaning of the value it converges to?</t>
  </si>
  <si>
    <t>Yes this is a quadratic equation and we can use it to find the roots of any quadratic equation.</t>
  </si>
  <si>
    <r>
      <t xml:space="preserve">Try changing </t>
    </r>
    <r>
      <rPr>
        <b/>
        <i/>
        <sz val="10"/>
        <color theme="1"/>
        <rFont val="Arial"/>
        <family val="2"/>
      </rPr>
      <t>a, b,</t>
    </r>
    <r>
      <rPr>
        <i/>
        <sz val="10"/>
        <color theme="1"/>
        <rFont val="Arial"/>
        <family val="2"/>
      </rPr>
      <t xml:space="preserve"> and </t>
    </r>
    <r>
      <rPr>
        <b/>
        <i/>
        <sz val="10"/>
        <color theme="1"/>
        <rFont val="Arial"/>
        <family val="2"/>
      </rPr>
      <t>c.</t>
    </r>
    <r>
      <rPr>
        <i/>
        <sz val="10"/>
        <color theme="1"/>
        <rFont val="Arial"/>
        <family val="2"/>
      </rPr>
      <t xml:space="preserve">  </t>
    </r>
  </si>
  <si>
    <r>
      <t>x</t>
    </r>
    <r>
      <rPr>
        <vertAlign val="subscript"/>
        <sz val="12"/>
        <color theme="1"/>
        <rFont val="Arial"/>
        <family val="2"/>
      </rPr>
      <t>n+1</t>
    </r>
    <r>
      <rPr>
        <sz val="12"/>
        <color theme="1"/>
        <rFont val="Arial"/>
        <family val="2"/>
      </rPr>
      <t>=(-c/(ax</t>
    </r>
    <r>
      <rPr>
        <vertAlign val="subscript"/>
        <sz val="12"/>
        <color theme="1"/>
        <rFont val="Arial"/>
        <family val="2"/>
      </rPr>
      <t>n</t>
    </r>
    <r>
      <rPr>
        <sz val="12"/>
        <color theme="1"/>
        <rFont val="Arial"/>
        <family val="2"/>
      </rPr>
      <t>+b))</t>
    </r>
  </si>
  <si>
    <r>
      <t>x</t>
    </r>
    <r>
      <rPr>
        <vertAlign val="subscript"/>
        <sz val="12"/>
        <color theme="1"/>
        <rFont val="Arial"/>
        <family val="2"/>
      </rPr>
      <t>n+1</t>
    </r>
    <r>
      <rPr>
        <sz val="12"/>
        <color theme="1"/>
        <rFont val="Arial"/>
        <family val="2"/>
      </rPr>
      <t>=(-c/(x</t>
    </r>
    <r>
      <rPr>
        <vertAlign val="subscript"/>
        <sz val="12"/>
        <color theme="1"/>
        <rFont val="Arial"/>
        <family val="2"/>
      </rPr>
      <t>n</t>
    </r>
    <r>
      <rPr>
        <sz val="12"/>
        <color theme="1"/>
        <rFont val="Arial"/>
        <family val="2"/>
      </rPr>
      <t xml:space="preserve"> -b))/a</t>
    </r>
  </si>
  <si>
    <t>ax^2 +bx +c</t>
  </si>
  <si>
    <r>
      <t>x</t>
    </r>
    <r>
      <rPr>
        <vertAlign val="subscript"/>
        <sz val="18"/>
        <color theme="1"/>
        <rFont val="Calibri"/>
        <family val="2"/>
        <scheme val="minor"/>
      </rPr>
      <t>n</t>
    </r>
  </si>
  <si>
    <t>Check the result with the quadratic formula. Have we now found a new way to find the roots of any quadratic equation?</t>
  </si>
  <si>
    <t>What happens to the series if there is only one root?</t>
  </si>
  <si>
    <t>What happens to the series if there are no roots?</t>
  </si>
  <si>
    <t>Rate of Change/Total Change</t>
  </si>
  <si>
    <t>A Bell Curve</t>
  </si>
  <si>
    <t>The Integral</t>
  </si>
  <si>
    <t>Normal Distribution</t>
  </si>
  <si>
    <t>The Derivative</t>
  </si>
  <si>
    <t>f(x) = e^(-a(x/s)^(2))/2</t>
  </si>
  <si>
    <t>Where is the maximum on f(x)?</t>
  </si>
  <si>
    <t>Where is the minimum on f(x)?</t>
  </si>
  <si>
    <t>Where is the point of inflection of f(x)?</t>
  </si>
  <si>
    <t>s</t>
  </si>
  <si>
    <t>How are the functions g(x) and h(x) related to f(x)?</t>
  </si>
  <si>
    <r>
      <rPr>
        <b/>
        <sz val="9"/>
        <color theme="1"/>
        <rFont val="Arial"/>
        <family val="2"/>
      </rPr>
      <t>s</t>
    </r>
    <r>
      <rPr>
        <sz val="9"/>
        <color theme="1"/>
        <rFont val="Arial"/>
        <family val="2"/>
      </rPr>
      <t xml:space="preserve"> stands for sigma </t>
    </r>
    <r>
      <rPr>
        <sz val="9"/>
        <color theme="1"/>
        <rFont val="Calibri"/>
        <family val="2"/>
      </rPr>
      <t>σ</t>
    </r>
    <r>
      <rPr>
        <sz val="9"/>
        <color theme="1"/>
        <rFont val="Arial"/>
        <family val="2"/>
      </rPr>
      <t>, the standard deviation. What happens to the curves when you change it?</t>
    </r>
  </si>
  <si>
    <t>Applying Calculus to the Real World</t>
  </si>
  <si>
    <t>Rate of Growth</t>
  </si>
  <si>
    <t>We know that the population of our planet Earth is growing but is it growing faster each year or is our population growth slowing down?</t>
  </si>
  <si>
    <t>Population</t>
  </si>
  <si>
    <t>Growth</t>
  </si>
  <si>
    <t>Show the population growth rate.</t>
  </si>
  <si>
    <t>Slope and Derivatives</t>
  </si>
  <si>
    <t>Zooming in on the curve</t>
  </si>
  <si>
    <t>Slope</t>
  </si>
  <si>
    <t xml:space="preserve">Thank You </t>
  </si>
  <si>
    <t>We appreciate your thoughtful feedback and your contact information.  Please complete the Feedback Survey using the link on the right.  The workshop discription is provided for your convenience.</t>
  </si>
  <si>
    <t>https://goo.gl/forms/gvCYwpyurTIyRtzl1</t>
  </si>
  <si>
    <t>Thanks in advance</t>
  </si>
  <si>
    <t>Art and Peter</t>
  </si>
  <si>
    <t>…. the future of mathematics education …..</t>
  </si>
  <si>
    <t xml:space="preserve"> </t>
  </si>
  <si>
    <t>Solving Equations Digitally (2)</t>
  </si>
  <si>
    <t>This lab applies the solving equations digitally strategy for solving or estimating the solution to a different type of equation that is slightly more complex. The same Functional Thinking approach reduces the need to remember a variety of rules and procedures for different types of equations.</t>
  </si>
  <si>
    <r>
      <t xml:space="preserve">Consider the equation </t>
    </r>
    <r>
      <rPr>
        <b/>
        <sz val="10"/>
        <color theme="1"/>
        <rFont val="Arial"/>
        <family val="2"/>
      </rPr>
      <t>5x + 3 =19</t>
    </r>
    <r>
      <rPr>
        <sz val="10"/>
        <color theme="1"/>
        <rFont val="Arial"/>
        <family val="2"/>
      </rPr>
      <t xml:space="preserve">. Treating the left side of the equation as the function </t>
    </r>
    <r>
      <rPr>
        <b/>
        <sz val="10"/>
        <color theme="1"/>
        <rFont val="Arial"/>
        <family val="2"/>
      </rPr>
      <t xml:space="preserve">f(x)= 5x + 3 </t>
    </r>
    <r>
      <rPr>
        <sz val="10"/>
        <color theme="1"/>
        <rFont val="Arial"/>
        <family val="2"/>
      </rPr>
      <t>and the right side as the function g</t>
    </r>
    <r>
      <rPr>
        <b/>
        <sz val="10"/>
        <color theme="1"/>
        <rFont val="Arial"/>
        <family val="2"/>
      </rPr>
      <t>(x) = 19</t>
    </r>
    <r>
      <rPr>
        <sz val="10"/>
        <color theme="1"/>
        <rFont val="Arial"/>
        <family val="2"/>
      </rPr>
      <t xml:space="preserve"> will help you solve the equation.</t>
    </r>
  </si>
  <si>
    <r>
      <t xml:space="preserve">Solving this equation could then be restated as: </t>
    </r>
    <r>
      <rPr>
        <b/>
        <sz val="10"/>
        <color theme="1"/>
        <rFont val="Arial"/>
        <family val="2"/>
      </rPr>
      <t>What x value of f(x) produces the output equal to g(x)=19?</t>
    </r>
    <r>
      <rPr>
        <sz val="10"/>
        <color theme="1"/>
        <rFont val="Arial"/>
        <family val="2"/>
      </rPr>
      <t xml:space="preserve">  </t>
    </r>
  </si>
  <si>
    <r>
      <t>f</t>
    </r>
    <r>
      <rPr>
        <i/>
        <sz val="28"/>
        <color theme="1"/>
        <rFont val="Times"/>
      </rPr>
      <t>(x)=m</t>
    </r>
    <r>
      <rPr>
        <i/>
        <sz val="28"/>
        <color theme="1"/>
        <rFont val="Times"/>
      </rPr>
      <t>x+b</t>
    </r>
  </si>
  <si>
    <t>g(x) =c</t>
  </si>
  <si>
    <r>
      <t xml:space="preserve">Look at cell </t>
    </r>
    <r>
      <rPr>
        <b/>
        <sz val="10"/>
        <color theme="1"/>
        <rFont val="Arial"/>
        <family val="2"/>
      </rPr>
      <t>N17</t>
    </r>
    <r>
      <rPr>
        <sz val="10"/>
        <color theme="1"/>
        <rFont val="Arial"/>
        <family val="2"/>
      </rPr>
      <t xml:space="preserve">. Where does the </t>
    </r>
    <r>
      <rPr>
        <b/>
        <sz val="10"/>
        <color theme="1"/>
        <rFont val="Arial"/>
        <family val="2"/>
      </rPr>
      <t>0</t>
    </r>
    <r>
      <rPr>
        <sz val="10"/>
        <color theme="1"/>
        <rFont val="Arial"/>
        <family val="2"/>
      </rPr>
      <t xml:space="preserve"> come from? Look at cell</t>
    </r>
    <r>
      <rPr>
        <b/>
        <sz val="10"/>
        <color theme="1"/>
        <rFont val="Arial"/>
        <family val="2"/>
      </rPr>
      <t xml:space="preserve"> N18</t>
    </r>
    <r>
      <rPr>
        <sz val="10"/>
        <color theme="1"/>
        <rFont val="Arial"/>
        <family val="2"/>
      </rPr>
      <t xml:space="preserve">. Where does the </t>
    </r>
    <r>
      <rPr>
        <b/>
        <sz val="10"/>
        <color theme="1"/>
        <rFont val="Arial"/>
        <family val="2"/>
      </rPr>
      <t>1</t>
    </r>
    <r>
      <rPr>
        <sz val="10"/>
        <color theme="1"/>
        <rFont val="Arial"/>
        <family val="2"/>
      </rPr>
      <t xml:space="preserve"> come from? Does this rule hold for all of the </t>
    </r>
    <r>
      <rPr>
        <b/>
        <sz val="10"/>
        <color theme="1"/>
        <rFont val="Arial"/>
        <family val="2"/>
      </rPr>
      <t>x</t>
    </r>
    <r>
      <rPr>
        <sz val="10"/>
        <color theme="1"/>
        <rFont val="Arial"/>
        <family val="2"/>
      </rPr>
      <t xml:space="preserve"> values?</t>
    </r>
  </si>
  <si>
    <r>
      <t xml:space="preserve">Type this formula </t>
    </r>
    <r>
      <rPr>
        <b/>
        <sz val="10"/>
        <color theme="1"/>
        <rFont val="Arial"/>
        <family val="2"/>
      </rPr>
      <t>=K$16*N17+K$17</t>
    </r>
    <r>
      <rPr>
        <sz val="10"/>
        <color theme="1"/>
        <rFont val="Arial"/>
        <family val="2"/>
      </rPr>
      <t xml:space="preserve"> into the first cell in the</t>
    </r>
    <r>
      <rPr>
        <b/>
        <sz val="10"/>
        <color theme="1"/>
        <rFont val="Arial"/>
        <family val="2"/>
      </rPr>
      <t xml:space="preserve"> f(x) </t>
    </r>
    <r>
      <rPr>
        <sz val="10"/>
        <color theme="1"/>
        <rFont val="Arial"/>
        <family val="2"/>
      </rPr>
      <t xml:space="preserve">column. This is just the formula for </t>
    </r>
    <r>
      <rPr>
        <b/>
        <sz val="10"/>
        <color theme="1"/>
        <rFont val="Arial"/>
        <family val="2"/>
      </rPr>
      <t>f(x)=mx+b</t>
    </r>
    <r>
      <rPr>
        <sz val="10"/>
        <color theme="1"/>
        <rFont val="Arial"/>
        <family val="2"/>
      </rPr>
      <t xml:space="preserve">. Copy the formula into the whole column. Click on the cells in the </t>
    </r>
    <r>
      <rPr>
        <b/>
        <sz val="10"/>
        <color theme="1"/>
        <rFont val="Arial"/>
        <family val="2"/>
      </rPr>
      <t>c</t>
    </r>
    <r>
      <rPr>
        <sz val="10"/>
        <color theme="1"/>
        <rFont val="Arial"/>
        <family val="2"/>
      </rPr>
      <t xml:space="preserve"> table to see where their values comes from.</t>
    </r>
  </si>
  <si>
    <r>
      <t>f</t>
    </r>
    <r>
      <rPr>
        <b/>
        <sz val="16"/>
        <color rgb="FF000000"/>
        <rFont val="Arial"/>
        <family val="2"/>
      </rPr>
      <t>(x)</t>
    </r>
  </si>
  <si>
    <r>
      <t xml:space="preserve">Looking at the table for </t>
    </r>
    <r>
      <rPr>
        <b/>
        <sz val="10"/>
        <color theme="1"/>
        <rFont val="Arial"/>
        <family val="2"/>
      </rPr>
      <t>f(x)</t>
    </r>
    <r>
      <rPr>
        <sz val="10"/>
        <color theme="1"/>
        <rFont val="Arial"/>
        <family val="2"/>
      </rPr>
      <t xml:space="preserve">, can you identify or estimate which input value of </t>
    </r>
    <r>
      <rPr>
        <b/>
        <sz val="10"/>
        <color theme="1"/>
        <rFont val="Arial"/>
        <family val="2"/>
      </rPr>
      <t>f(x)</t>
    </r>
    <r>
      <rPr>
        <sz val="10"/>
        <color theme="1"/>
        <rFont val="Arial"/>
        <family val="2"/>
      </rPr>
      <t xml:space="preserve"> gives </t>
    </r>
    <r>
      <rPr>
        <b/>
        <sz val="10"/>
        <color theme="1"/>
        <rFont val="Arial"/>
        <family val="2"/>
      </rPr>
      <t>19</t>
    </r>
    <r>
      <rPr>
        <sz val="10"/>
        <color theme="1"/>
        <rFont val="Arial"/>
        <family val="2"/>
      </rPr>
      <t xml:space="preserve">?  This would be the solution! </t>
    </r>
  </si>
  <si>
    <r>
      <t xml:space="preserve">Recall that you can 'zoom' in on a more accurate solution, by changing the parameters </t>
    </r>
    <r>
      <rPr>
        <b/>
        <sz val="10"/>
        <color theme="1"/>
        <rFont val="Arial"/>
        <family val="2"/>
      </rPr>
      <t>x</t>
    </r>
    <r>
      <rPr>
        <b/>
        <vertAlign val="subscript"/>
        <sz val="10"/>
        <color theme="1"/>
        <rFont val="Arial"/>
        <family val="2"/>
      </rPr>
      <t xml:space="preserve">0 </t>
    </r>
    <r>
      <rPr>
        <sz val="10"/>
        <color theme="1"/>
        <rFont val="Arial"/>
        <family val="2"/>
      </rPr>
      <t>and</t>
    </r>
    <r>
      <rPr>
        <b/>
        <sz val="10"/>
        <color theme="1"/>
        <rFont val="Arial"/>
        <family val="2"/>
      </rPr>
      <t xml:space="preserve"> Δx.  </t>
    </r>
    <r>
      <rPr>
        <sz val="10"/>
        <color theme="1"/>
        <rFont val="Arial"/>
        <family val="2"/>
      </rPr>
      <t>Change</t>
    </r>
    <r>
      <rPr>
        <b/>
        <sz val="10"/>
        <color theme="1"/>
        <rFont val="Arial"/>
        <family val="2"/>
      </rPr>
      <t xml:space="preserve"> x</t>
    </r>
    <r>
      <rPr>
        <b/>
        <vertAlign val="subscript"/>
        <sz val="10"/>
        <color theme="1"/>
        <rFont val="Arial"/>
        <family val="2"/>
      </rPr>
      <t>0</t>
    </r>
    <r>
      <rPr>
        <b/>
        <sz val="10"/>
        <color theme="1"/>
        <rFont val="Arial"/>
        <family val="2"/>
      </rPr>
      <t xml:space="preserve"> </t>
    </r>
    <r>
      <rPr>
        <sz val="10"/>
        <color theme="1"/>
        <rFont val="Arial"/>
        <family val="2"/>
      </rPr>
      <t>and</t>
    </r>
    <r>
      <rPr>
        <b/>
        <sz val="10"/>
        <color theme="1"/>
        <rFont val="Arial"/>
        <family val="2"/>
      </rPr>
      <t xml:space="preserve"> Δx </t>
    </r>
    <r>
      <rPr>
        <sz val="10"/>
        <color theme="1"/>
        <rFont val="Arial"/>
        <family val="2"/>
      </rPr>
      <t xml:space="preserve"> to create a new set of inputs and outputs. Does the new table display the solution or a better estimate?</t>
    </r>
  </si>
  <si>
    <t>The graph is another useful tool to confirm and visualize the solution. Does the intersection of the lines match the numerical information in the tables?</t>
  </si>
  <si>
    <r>
      <rPr>
        <b/>
        <sz val="16"/>
        <color theme="1"/>
        <rFont val="Calibri"/>
        <family val="2"/>
      </rPr>
      <t>Δ</t>
    </r>
    <r>
      <rPr>
        <b/>
        <sz val="16"/>
        <color theme="1"/>
        <rFont val="Arial"/>
        <family val="2"/>
      </rPr>
      <t>x</t>
    </r>
  </si>
  <si>
    <t>Repeat the process in step 4 until you find the solution or the best estimate of the solution you can get. You might want check your solution algebraically.</t>
  </si>
  <si>
    <r>
      <t xml:space="preserve">What if you wanted to solve another equation? Change the parameters </t>
    </r>
    <r>
      <rPr>
        <b/>
        <sz val="10"/>
        <color theme="1"/>
        <rFont val="Arial"/>
        <family val="2"/>
      </rPr>
      <t>m, b</t>
    </r>
    <r>
      <rPr>
        <sz val="10"/>
        <color theme="1"/>
        <rFont val="Arial"/>
        <family val="2"/>
      </rPr>
      <t xml:space="preserve">,and </t>
    </r>
    <r>
      <rPr>
        <b/>
        <sz val="10"/>
        <color theme="1"/>
        <rFont val="Arial"/>
        <family val="2"/>
      </rPr>
      <t>c</t>
    </r>
    <r>
      <rPr>
        <sz val="10"/>
        <color theme="1"/>
        <rFont val="Arial"/>
        <family val="2"/>
      </rPr>
      <t xml:space="preserve"> to create the equation you want to solve, then find the solution to that equation digitally.</t>
    </r>
  </si>
  <si>
    <t>If you liked this lab, try:</t>
  </si>
  <si>
    <t>Linear Functions</t>
  </si>
  <si>
    <t>String Challenge</t>
  </si>
  <si>
    <t>System of Equations</t>
  </si>
  <si>
    <t>Coding</t>
  </si>
  <si>
    <t>The Syracuse Problem</t>
  </si>
  <si>
    <r>
      <t xml:space="preserve">Pick a whole number, any whole number. If it is </t>
    </r>
    <r>
      <rPr>
        <b/>
        <sz val="14"/>
        <color rgb="FF215967"/>
        <rFont val="Arial"/>
        <family val="2"/>
      </rPr>
      <t>even</t>
    </r>
    <r>
      <rPr>
        <sz val="14"/>
        <color rgb="FF215967"/>
        <rFont val="Arial"/>
        <family val="2"/>
      </rPr>
      <t xml:space="preserve"> divide it by 2, if it is </t>
    </r>
    <r>
      <rPr>
        <b/>
        <sz val="14"/>
        <color rgb="FF215967"/>
        <rFont val="Arial"/>
        <family val="2"/>
      </rPr>
      <t>odd</t>
    </r>
    <r>
      <rPr>
        <sz val="14"/>
        <color rgb="FF215967"/>
        <rFont val="Arial"/>
        <family val="2"/>
      </rPr>
      <t xml:space="preserve"> multiply it by 3 and add 1. Keep doing this until see a repeating pattern. Is this try for any whole number? Can you show why?</t>
    </r>
  </si>
  <si>
    <t>This is a problem that will get you into coding. The math is easy, turning it into a program to produce a result for any number takes some work, but it is well worth the effort.</t>
  </si>
  <si>
    <t xml:space="preserve"> f(n)=(if n is even divide by 2) if not then *3+1</t>
  </si>
  <si>
    <r>
      <rPr>
        <b/>
        <sz val="10"/>
        <color theme="1"/>
        <rFont val="Arial"/>
        <family val="2"/>
      </rPr>
      <t>The rule</t>
    </r>
    <r>
      <rPr>
        <sz val="10"/>
        <color theme="1"/>
        <rFont val="Arial"/>
        <family val="2"/>
      </rPr>
      <t>: Pick a number, if its even divide it by 2, if its an odd number then multiply by 3 and add 1. Repeat the process for each number you get until you reach a repeating three numbers. What could be simpler?</t>
    </r>
  </si>
  <si>
    <t>Output Table</t>
  </si>
  <si>
    <t>f(n)</t>
  </si>
  <si>
    <r>
      <t>Enter a rule* for this function f(n) in the first row of the table. Then test your rule by changing the value of n</t>
    </r>
    <r>
      <rPr>
        <b/>
        <vertAlign val="subscript"/>
        <sz val="10"/>
        <color theme="1"/>
        <rFont val="Arial"/>
        <family val="2"/>
      </rPr>
      <t>0</t>
    </r>
    <r>
      <rPr>
        <b/>
        <sz val="10"/>
        <color theme="1"/>
        <rFont val="Arial"/>
        <family val="2"/>
      </rPr>
      <t>.</t>
    </r>
  </si>
  <si>
    <t>Use the output of the function as your next input and continue this until you see a repeating pattern?</t>
  </si>
  <si>
    <r>
      <t>Initial Input - n</t>
    </r>
    <r>
      <rPr>
        <b/>
        <vertAlign val="subscript"/>
        <sz val="12"/>
        <color theme="1"/>
        <rFont val="Arial"/>
        <family val="2"/>
      </rPr>
      <t>0</t>
    </r>
  </si>
  <si>
    <t>Does every integer initial input end up with the same repeating pattern?</t>
  </si>
  <si>
    <t>Can you predict how long it will take to reach the repeating pattern based on your initial input?</t>
  </si>
  <si>
    <t>What does the graph of this function look like and why?</t>
  </si>
  <si>
    <t>You may want to find out how to write an if…then rule and a rule that tells you when a number is even or odd. There are a variety of ways of doing each.</t>
  </si>
  <si>
    <t>What would happen if you made the (+1) in *3+1 a variable? What happens to the repeating pattern?</t>
  </si>
  <si>
    <t>FEEDBACK</t>
  </si>
  <si>
    <t>Have any comments/suggestions regarding this lab? Click here to send feedback to our team, and thank you for liking and sharing The Syracuse Problem.</t>
  </si>
  <si>
    <t>Lights Out</t>
  </si>
  <si>
    <t>The Fibonacci Sequence</t>
  </si>
  <si>
    <t xml:space="preserve">What If Math - Sustainablearning © 2016 </t>
  </si>
  <si>
    <t>We can use a graph. And since a triangle has 3 linear sides we would need 3 linear functions to graph each side.</t>
  </si>
  <si>
    <r>
      <t>f(x)=m</t>
    </r>
    <r>
      <rPr>
        <i/>
        <vertAlign val="subscript"/>
        <sz val="28"/>
        <color theme="1"/>
        <rFont val="Times"/>
      </rPr>
      <t>1</t>
    </r>
    <r>
      <rPr>
        <i/>
        <sz val="28"/>
        <color theme="1"/>
        <rFont val="Times"/>
      </rPr>
      <t>x+b</t>
    </r>
    <r>
      <rPr>
        <i/>
        <vertAlign val="subscript"/>
        <sz val="28"/>
        <color theme="1"/>
        <rFont val="Times"/>
      </rPr>
      <t>1</t>
    </r>
  </si>
  <si>
    <r>
      <t>g(x</t>
    </r>
    <r>
      <rPr>
        <i/>
        <sz val="28"/>
        <color theme="1"/>
        <rFont val="Times"/>
      </rPr>
      <t>)=m</t>
    </r>
    <r>
      <rPr>
        <i/>
        <vertAlign val="subscript"/>
        <sz val="28"/>
        <color theme="1"/>
        <rFont val="Times"/>
      </rPr>
      <t>2</t>
    </r>
    <r>
      <rPr>
        <i/>
        <sz val="28"/>
        <color theme="1"/>
        <rFont val="Times"/>
      </rPr>
      <t>x+b</t>
    </r>
    <r>
      <rPr>
        <i/>
        <vertAlign val="subscript"/>
        <sz val="28"/>
        <color theme="1"/>
        <rFont val="Times"/>
      </rPr>
      <t>2</t>
    </r>
  </si>
  <si>
    <r>
      <t>h(x)=m</t>
    </r>
    <r>
      <rPr>
        <i/>
        <vertAlign val="subscript"/>
        <sz val="26"/>
        <color theme="1"/>
        <rFont val="Times"/>
      </rPr>
      <t>3</t>
    </r>
    <r>
      <rPr>
        <i/>
        <sz val="26"/>
        <color theme="1"/>
        <rFont val="Times"/>
      </rPr>
      <t>x+b</t>
    </r>
    <r>
      <rPr>
        <i/>
        <vertAlign val="subscript"/>
        <sz val="26"/>
        <color theme="1"/>
        <rFont val="Times"/>
      </rPr>
      <t>3</t>
    </r>
  </si>
  <si>
    <t>I set the spreadsheet up for you with 3 linear functions -- their formulas and tables. I have graphed them as a scatterplot. Play with the slopes and y-intercepts to get familiar with them.</t>
  </si>
  <si>
    <r>
      <t>Create a triangle by changing the parameters in the functions. How would you classify your triangle? (</t>
    </r>
    <r>
      <rPr>
        <b/>
        <sz val="10"/>
        <color theme="1"/>
        <rFont val="Arial"/>
        <family val="2"/>
      </rPr>
      <t>acute, obtuse, right, scalene, isosceles, equilateral</t>
    </r>
    <r>
      <rPr>
        <sz val="10"/>
        <color theme="1"/>
        <rFont val="Arial"/>
        <family val="2"/>
      </rPr>
      <t>)</t>
    </r>
  </si>
  <si>
    <r>
      <t>m</t>
    </r>
    <r>
      <rPr>
        <b/>
        <vertAlign val="subscript"/>
        <sz val="16"/>
        <color theme="1"/>
        <rFont val="Arial"/>
        <family val="2"/>
      </rPr>
      <t>1</t>
    </r>
  </si>
  <si>
    <r>
      <t>m</t>
    </r>
    <r>
      <rPr>
        <b/>
        <vertAlign val="subscript"/>
        <sz val="16"/>
        <color theme="1"/>
        <rFont val="Arial"/>
        <family val="2"/>
      </rPr>
      <t>2</t>
    </r>
  </si>
  <si>
    <r>
      <t>m</t>
    </r>
    <r>
      <rPr>
        <b/>
        <vertAlign val="subscript"/>
        <sz val="16"/>
        <color theme="1"/>
        <rFont val="Arial"/>
        <family val="2"/>
      </rPr>
      <t>3</t>
    </r>
  </si>
  <si>
    <r>
      <t>b</t>
    </r>
    <r>
      <rPr>
        <b/>
        <vertAlign val="subscript"/>
        <sz val="16"/>
        <color theme="1"/>
        <rFont val="Arial"/>
        <family val="2"/>
      </rPr>
      <t>1</t>
    </r>
  </si>
  <si>
    <r>
      <t>b</t>
    </r>
    <r>
      <rPr>
        <b/>
        <vertAlign val="subscript"/>
        <sz val="16"/>
        <color theme="1"/>
        <rFont val="Arial"/>
        <family val="2"/>
      </rPr>
      <t>2</t>
    </r>
  </si>
  <si>
    <r>
      <t>b</t>
    </r>
    <r>
      <rPr>
        <b/>
        <vertAlign val="subscript"/>
        <sz val="16"/>
        <color theme="1"/>
        <rFont val="Arial"/>
        <family val="2"/>
      </rPr>
      <t>3</t>
    </r>
  </si>
  <si>
    <r>
      <t xml:space="preserve">Change your functions to make as many of these other kinds of triangles as you can. </t>
    </r>
    <r>
      <rPr>
        <i/>
        <sz val="10"/>
        <color theme="1"/>
        <rFont val="Arial"/>
        <family val="2"/>
      </rPr>
      <t>If you are trying to make a right triangle and the perpendicular lines are not perpendicular, you should resize the graph to make it square.</t>
    </r>
    <r>
      <rPr>
        <sz val="10"/>
        <color theme="1"/>
        <rFont val="Arial"/>
        <family val="2"/>
      </rPr>
      <t xml:space="preserve"> (Why?)</t>
    </r>
  </si>
  <si>
    <t>What if you wanted to just show the triangle itself without the extended sides? What would have to do? Show an example.</t>
  </si>
  <si>
    <t>Exploring Triangles</t>
  </si>
  <si>
    <t>Solving Equations</t>
  </si>
  <si>
    <t>Place Value</t>
  </si>
  <si>
    <t>Place value is like a spreadsheet. It is made up of cells that we can combine, separate, or change.</t>
  </si>
  <si>
    <t>Places</t>
  </si>
  <si>
    <r>
      <t xml:space="preserve">Enter a 3 digit number by putting a digit in each of these </t>
    </r>
    <r>
      <rPr>
        <b/>
        <sz val="10"/>
        <color theme="1"/>
        <rFont val="Arial"/>
        <family val="2"/>
      </rPr>
      <t>"Places"</t>
    </r>
    <r>
      <rPr>
        <sz val="10"/>
        <color theme="1"/>
        <rFont val="Arial"/>
        <family val="2"/>
      </rPr>
      <t xml:space="preserve"> cells.</t>
    </r>
  </si>
  <si>
    <r>
      <t xml:space="preserve">We can give each of the place a </t>
    </r>
    <r>
      <rPr>
        <b/>
        <sz val="10"/>
        <color theme="1"/>
        <rFont val="Arial"/>
        <family val="2"/>
      </rPr>
      <t>Value.</t>
    </r>
    <r>
      <rPr>
        <sz val="10"/>
        <color theme="1"/>
        <rFont val="Arial"/>
        <family val="2"/>
      </rPr>
      <t xml:space="preserve"> Change the number in each of the </t>
    </r>
    <r>
      <rPr>
        <b/>
        <sz val="10"/>
        <color theme="1"/>
        <rFont val="Arial"/>
        <family val="2"/>
      </rPr>
      <t>Places.</t>
    </r>
    <r>
      <rPr>
        <sz val="10"/>
        <color theme="1"/>
        <rFont val="Arial"/>
        <family val="2"/>
      </rPr>
      <t xml:space="preserve"> What happens to the</t>
    </r>
    <r>
      <rPr>
        <b/>
        <sz val="10"/>
        <color theme="1"/>
        <rFont val="Arial"/>
        <family val="2"/>
      </rPr>
      <t xml:space="preserve"> Values</t>
    </r>
    <r>
      <rPr>
        <sz val="10"/>
        <color theme="1"/>
        <rFont val="Arial"/>
        <family val="2"/>
      </rPr>
      <t>?</t>
    </r>
  </si>
  <si>
    <r>
      <t xml:space="preserve">This is called </t>
    </r>
    <r>
      <rPr>
        <b/>
        <sz val="10"/>
        <color theme="1"/>
        <rFont val="Arial"/>
        <family val="2"/>
      </rPr>
      <t>expanded notation</t>
    </r>
    <r>
      <rPr>
        <sz val="10"/>
        <color theme="1"/>
        <rFont val="Arial"/>
        <family val="2"/>
      </rPr>
      <t xml:space="preserve">. We can also add units in words to each of those place values. Once again change the 3 digit number and watch what happens to its </t>
    </r>
    <r>
      <rPr>
        <b/>
        <sz val="10"/>
        <color theme="1"/>
        <rFont val="Arial"/>
        <family val="2"/>
      </rPr>
      <t>Units.</t>
    </r>
  </si>
  <si>
    <t>Units</t>
  </si>
  <si>
    <t>Values</t>
  </si>
  <si>
    <r>
      <t xml:space="preserve">Finally we can bring all of the places together into a single number and we call that our </t>
    </r>
    <r>
      <rPr>
        <b/>
        <sz val="10"/>
        <color theme="1"/>
        <rFont val="Arial"/>
        <family val="2"/>
      </rPr>
      <t>compact notation</t>
    </r>
    <r>
      <rPr>
        <sz val="10"/>
        <color theme="1"/>
        <rFont val="Arial"/>
        <family val="2"/>
      </rPr>
      <t>. This is what we use to write our numbers. Try it with different 3 digit numbers.</t>
    </r>
  </si>
  <si>
    <t>Numbers</t>
  </si>
  <si>
    <t>What if you put two digits into one of the places and tried to break the model? Does the model still work? Why or why not? Can you find a way to break the model? If you can, can you find a way to fix it?</t>
  </si>
  <si>
    <t>Ryan developed this place value model. Double-click on each of the colored cells to see the rule he used. Could you add a 4th digit to the model? Try it. The Places are your inputs and the Values and the Numbers are your outputs.</t>
  </si>
  <si>
    <t>Number Patterns</t>
  </si>
  <si>
    <t>Addition Patterns</t>
  </si>
  <si>
    <t>Make a Hundreds Table</t>
  </si>
  <si>
    <t>two recursive functions</t>
  </si>
  <si>
    <t xml:space="preserve">Using a Functional Thinking approach with this spreadsheet lab, explore these two recursive functions. Do you see any relationship between the R1 and R2?  The graphs may help. </t>
  </si>
  <si>
    <r>
      <t>Recursive functions use the output as the input for each repetition of the rule.</t>
    </r>
    <r>
      <rPr>
        <sz val="14"/>
        <color rgb="FF215967"/>
        <rFont val="Helvetica"/>
      </rPr>
      <t xml:space="preserve"> They are very important in computer programming.</t>
    </r>
  </si>
  <si>
    <t xml:space="preserve">  </t>
  </si>
  <si>
    <t>The recursive function represented in table R1 was created using the equation x=-1/(x+2), with the initial seed value from the Parameter table, and the parameters a,b,and c. What happens if you change the seed value? Try it to find out.</t>
  </si>
  <si>
    <t>R1</t>
  </si>
  <si>
    <t>R2</t>
  </si>
  <si>
    <r>
      <t>x</t>
    </r>
    <r>
      <rPr>
        <vertAlign val="subscript"/>
        <sz val="22"/>
        <color theme="1"/>
        <rFont val="Calibri"/>
        <family val="2"/>
        <scheme val="minor"/>
      </rPr>
      <t>n</t>
    </r>
  </si>
  <si>
    <t xml:space="preserve">Table R2 is ready for you to create the recursive function using the equation x=-1/x-2. Create the output column for this recursive function. Be sure to use the parameters a,b,and c in your rules. </t>
  </si>
  <si>
    <t>Seed</t>
  </si>
  <si>
    <r>
      <t>With a=1, b=2, and c=-1, your tables should converge to 0.4142 and -2.4142 respectively. Experiment with different seed values. Do you see similar results? Do any seed vaues give different results? The graph labelled x</t>
    </r>
    <r>
      <rPr>
        <vertAlign val="subscript"/>
        <sz val="14"/>
        <color rgb="FF215967"/>
        <rFont val="Helvetica"/>
      </rPr>
      <t>n</t>
    </r>
    <r>
      <rPr>
        <sz val="14"/>
        <color rgb="FF215967"/>
        <rFont val="Helvetica"/>
      </rPr>
      <t xml:space="preserve"> might be worth checking out as you experiment with the parameters.</t>
    </r>
  </si>
  <si>
    <r>
      <t>x</t>
    </r>
    <r>
      <rPr>
        <vertAlign val="subscript"/>
        <sz val="16"/>
        <color theme="1"/>
        <rFont val="Calibri"/>
        <family val="2"/>
        <scheme val="minor"/>
      </rPr>
      <t>0</t>
    </r>
  </si>
  <si>
    <t>Experiment with different values for a, b, c.  Do you get similar results?</t>
  </si>
  <si>
    <t>Does the 3rd table shed any light on the relationship between the other 2?  What is your conjecture?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</si>
</sst>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quot;$&quot;* #,##0.00_);_(&quot;$&quot;* \(#,##0.00\);_(&quot;$&quot;* &quot;-&quot;??_);_(@_)"/>
    <numFmt numFmtId="43" formatCode="_(* #,##0.00_);_(* \(#,##0.00\);_(* &quot;-&quot;??_);_(@_)"/>
    <numFmt numFmtId="164" formatCode="#??/??"/>
    <numFmt numFmtId="165" formatCode="_(* #,##0_);_(* \(#,##0\);_(* &quot;-&quot;??_);_(@_)"/>
    <numFmt numFmtId="166" formatCode="&quot;$&quot;#,##0.00"/>
    <numFmt numFmtId="167" formatCode="&quot;$&quot;#,##0"/>
    <numFmt numFmtId="168" formatCode="0.0%"/>
    <numFmt numFmtId="169" formatCode="0.000000000"/>
    <numFmt numFmtId="170" formatCode="0.00000000"/>
    <numFmt numFmtId="171" formatCode="0.0000000"/>
    <numFmt numFmtId="172" formatCode="0.00000"/>
    <numFmt numFmtId="173" formatCode="0.000"/>
    <numFmt numFmtId="174" formatCode="0.0000"/>
    <numFmt numFmtId="175" formatCode="#,##0_ ;[Red]\-#,##0\ "/>
  </numFmts>
  <fonts count="175">
    <font>
      <sz val="11"/>
      <color theme="1"/>
      <name val="Calibri"/>
      <family val="2"/>
      <scheme val="minor"/>
    </font>
    <font>
      <sz val="11"/>
      <color theme="1"/>
      <name val="Calibri"/>
      <family val="2"/>
      <scheme val="minor"/>
    </font>
    <font>
      <sz val="11"/>
      <color theme="0"/>
      <name val="Calibri"/>
      <family val="2"/>
      <scheme val="minor"/>
    </font>
    <font>
      <sz val="12"/>
      <color theme="1"/>
      <name val="Calibri"/>
      <family val="2"/>
      <scheme val="minor"/>
    </font>
    <font>
      <sz val="12"/>
      <color theme="1"/>
      <name val="Arial"/>
      <family val="2"/>
    </font>
    <font>
      <sz val="11"/>
      <color theme="1"/>
      <name val="Arial"/>
      <family val="2"/>
    </font>
    <font>
      <sz val="22"/>
      <color theme="1"/>
      <name val="Arial"/>
      <family val="2"/>
    </font>
    <font>
      <b/>
      <sz val="12"/>
      <color theme="1"/>
      <name val="Arial"/>
      <family val="2"/>
    </font>
    <font>
      <b/>
      <sz val="12"/>
      <color rgb="FF215967"/>
      <name val="Arial"/>
      <family val="2"/>
    </font>
    <font>
      <b/>
      <sz val="10"/>
      <color theme="1"/>
      <name val="Arial"/>
      <family val="2"/>
    </font>
    <font>
      <b/>
      <sz val="11"/>
      <color rgb="FF000000"/>
      <name val="Arial"/>
      <family val="2"/>
    </font>
    <font>
      <b/>
      <sz val="11"/>
      <color theme="1"/>
      <name val="Arial"/>
      <family val="2"/>
    </font>
    <font>
      <b/>
      <sz val="11"/>
      <color rgb="FF333333"/>
      <name val="Arial"/>
      <family val="2"/>
    </font>
    <font>
      <sz val="11"/>
      <color rgb="FF333333"/>
      <name val="Arial"/>
      <family val="2"/>
    </font>
    <font>
      <b/>
      <sz val="14"/>
      <color theme="1"/>
      <name val="Arial"/>
      <family val="2"/>
    </font>
    <font>
      <sz val="10"/>
      <color theme="1"/>
      <name val="Arial"/>
      <family val="2"/>
    </font>
    <font>
      <i/>
      <sz val="10"/>
      <color theme="1"/>
      <name val="Arial"/>
      <family val="2"/>
    </font>
    <font>
      <b/>
      <vertAlign val="subscript"/>
      <sz val="12"/>
      <color theme="1"/>
      <name val="Arial"/>
      <family val="2"/>
    </font>
    <font>
      <b/>
      <sz val="12"/>
      <color theme="1"/>
      <name val="Calibri"/>
      <family val="2"/>
    </font>
    <font>
      <sz val="12"/>
      <color rgb="FF000000"/>
      <name val="Arial"/>
      <family val="2"/>
    </font>
    <font>
      <b/>
      <sz val="12"/>
      <color rgb="FF333333"/>
      <name val="Arial"/>
      <family val="2"/>
    </font>
    <font>
      <sz val="11"/>
      <color rgb="FF767676"/>
      <name val="Arial"/>
      <family val="2"/>
    </font>
    <font>
      <sz val="12"/>
      <color theme="0"/>
      <name val="Arial"/>
      <family val="2"/>
    </font>
    <font>
      <b/>
      <i/>
      <sz val="16"/>
      <color theme="0"/>
      <name val="Arial"/>
      <family val="2"/>
    </font>
    <font>
      <sz val="11"/>
      <color theme="0"/>
      <name val="Arial"/>
      <family val="2"/>
    </font>
    <font>
      <u/>
      <sz val="12"/>
      <color theme="10"/>
      <name val="Calibri"/>
      <family val="2"/>
      <scheme val="minor"/>
    </font>
    <font>
      <sz val="12"/>
      <color theme="10"/>
      <name val="Arial"/>
      <family val="2"/>
    </font>
    <font>
      <i/>
      <sz val="9"/>
      <color rgb="FF000000"/>
      <name val="Helvetica"/>
    </font>
    <font>
      <sz val="20"/>
      <color theme="1"/>
      <name val="Arial"/>
      <family val="2"/>
    </font>
    <font>
      <sz val="22"/>
      <color rgb="FF215967"/>
      <name val="Arial"/>
      <family val="2"/>
    </font>
    <font>
      <sz val="14"/>
      <color rgb="FF215967"/>
      <name val="Arial"/>
      <family val="2"/>
    </font>
    <font>
      <sz val="18"/>
      <color theme="1"/>
      <name val="Arial"/>
      <family val="2"/>
    </font>
    <font>
      <sz val="24"/>
      <color theme="1"/>
      <name val="Arial"/>
      <family val="2"/>
    </font>
    <font>
      <sz val="20"/>
      <color theme="1"/>
      <name val="Calibri"/>
      <family val="2"/>
      <scheme val="minor"/>
    </font>
    <font>
      <u/>
      <sz val="20"/>
      <color theme="10"/>
      <name val="Calibri"/>
      <family val="2"/>
      <scheme val="minor"/>
    </font>
    <font>
      <b/>
      <sz val="14"/>
      <name val="Arial"/>
      <family val="2"/>
    </font>
    <font>
      <b/>
      <u/>
      <sz val="12"/>
      <color theme="10"/>
      <name val="Calibri"/>
      <family val="2"/>
      <scheme val="minor"/>
    </font>
    <font>
      <sz val="18"/>
      <color rgb="FF0070C0"/>
      <name val="Calibri"/>
      <family val="2"/>
      <scheme val="minor"/>
    </font>
    <font>
      <sz val="16"/>
      <color theme="1"/>
      <name val="Arial"/>
      <family val="2"/>
    </font>
    <font>
      <u/>
      <sz val="12"/>
      <color theme="4"/>
      <name val="Calibri"/>
      <family val="2"/>
      <scheme val="minor"/>
    </font>
    <font>
      <b/>
      <i/>
      <sz val="16"/>
      <color rgb="FF000000"/>
      <name val="Arial"/>
      <family val="2"/>
    </font>
    <font>
      <b/>
      <i/>
      <sz val="10"/>
      <color rgb="FF000000"/>
      <name val="Arial"/>
      <family val="2"/>
    </font>
    <font>
      <b/>
      <sz val="14"/>
      <color rgb="FF000000"/>
      <name val="Arial"/>
      <family val="2"/>
    </font>
    <font>
      <i/>
      <sz val="9"/>
      <color theme="1"/>
      <name val="Arial"/>
      <family val="2"/>
    </font>
    <font>
      <b/>
      <sz val="12"/>
      <color theme="5" tint="-0.24994659260841701"/>
      <name val="Arial"/>
      <family val="2"/>
    </font>
    <font>
      <b/>
      <sz val="11"/>
      <color theme="4"/>
      <name val="Arial"/>
      <family val="2"/>
    </font>
    <font>
      <sz val="14"/>
      <color rgb="FF215967"/>
      <name val="Arial"/>
      <family val="2"/>
    </font>
    <font>
      <sz val="10"/>
      <name val="Arial"/>
      <family val="2"/>
    </font>
    <font>
      <b/>
      <sz val="16"/>
      <color theme="7"/>
      <name val="Arial"/>
      <family val="2"/>
    </font>
    <font>
      <sz val="16"/>
      <color theme="7"/>
      <name val="Arial"/>
      <family val="2"/>
    </font>
    <font>
      <b/>
      <sz val="16"/>
      <color theme="4"/>
      <name val="Arial"/>
      <family val="2"/>
    </font>
    <font>
      <sz val="16"/>
      <color theme="3" tint="0.39997558519241921"/>
      <name val="Arial"/>
      <family val="2"/>
    </font>
    <font>
      <b/>
      <sz val="16"/>
      <color theme="9" tint="-0.249977111117893"/>
      <name val="Arial"/>
      <family val="2"/>
    </font>
    <font>
      <sz val="16"/>
      <color theme="9" tint="-0.249977111117893"/>
      <name val="Arial"/>
      <family val="2"/>
    </font>
    <font>
      <b/>
      <sz val="14"/>
      <color theme="5"/>
      <name val="Arial"/>
      <family val="2"/>
    </font>
    <font>
      <b/>
      <sz val="12"/>
      <color theme="4"/>
      <name val="Arial"/>
      <family val="2"/>
    </font>
    <font>
      <sz val="10"/>
      <color theme="8"/>
      <name val="Arial"/>
      <family val="2"/>
    </font>
    <font>
      <sz val="10"/>
      <color theme="9"/>
      <name val="Arial"/>
      <family val="2"/>
    </font>
    <font>
      <b/>
      <sz val="11"/>
      <name val="Arial"/>
      <family val="2"/>
    </font>
    <font>
      <b/>
      <vertAlign val="subscript"/>
      <sz val="10"/>
      <color theme="1"/>
      <name val="Arial"/>
      <family val="2"/>
    </font>
    <font>
      <i/>
      <sz val="26"/>
      <color theme="1"/>
      <name val="Arial"/>
      <family val="2"/>
    </font>
    <font>
      <b/>
      <i/>
      <sz val="10"/>
      <color theme="1"/>
      <name val="Arial"/>
      <family val="2"/>
    </font>
    <font>
      <i/>
      <vertAlign val="subscript"/>
      <sz val="10"/>
      <color theme="1"/>
      <name val="Arial"/>
      <family val="2"/>
    </font>
    <font>
      <b/>
      <sz val="12"/>
      <color theme="4" tint="-0.249977111117893"/>
      <name val="Arial"/>
      <family val="2"/>
    </font>
    <font>
      <b/>
      <sz val="16"/>
      <color theme="1"/>
      <name val="Arial"/>
      <family val="2"/>
    </font>
    <font>
      <sz val="9"/>
      <name val="Arial"/>
      <family val="2"/>
    </font>
    <font>
      <sz val="9"/>
      <color theme="1"/>
      <name val="Arial"/>
      <family val="2"/>
    </font>
    <font>
      <b/>
      <vertAlign val="subscript"/>
      <sz val="16"/>
      <color theme="1"/>
      <name val="Arial"/>
      <family val="2"/>
    </font>
    <font>
      <b/>
      <sz val="9"/>
      <color theme="1"/>
      <name val="Arial"/>
      <family val="2"/>
    </font>
    <font>
      <i/>
      <sz val="10"/>
      <color rgb="FF000000"/>
      <name val="Arial"/>
      <family val="2"/>
    </font>
    <font>
      <b/>
      <sz val="12"/>
      <color rgb="FF4F81BD"/>
      <name val="Arial"/>
      <family val="2"/>
    </font>
    <font>
      <i/>
      <sz val="12"/>
      <color theme="1"/>
      <name val="Arial"/>
      <family val="2"/>
    </font>
    <font>
      <i/>
      <sz val="14"/>
      <color theme="1"/>
      <name val="Arial"/>
      <family val="2"/>
    </font>
    <font>
      <i/>
      <sz val="9"/>
      <color rgb="FF000000"/>
      <name val="Arial"/>
      <family val="2"/>
    </font>
    <font>
      <b/>
      <vertAlign val="subscript"/>
      <sz val="14"/>
      <color theme="1"/>
      <name val="Arial"/>
      <family val="2"/>
    </font>
    <font>
      <b/>
      <sz val="12"/>
      <color rgb="FF000000"/>
      <name val="Arial"/>
      <family val="2"/>
    </font>
    <font>
      <sz val="14"/>
      <color theme="1"/>
      <name val="Arial"/>
      <family val="2"/>
    </font>
    <font>
      <b/>
      <sz val="10"/>
      <color rgb="FF000000"/>
      <name val="Arial"/>
      <family val="2"/>
    </font>
    <font>
      <b/>
      <sz val="8"/>
      <color theme="1"/>
      <name val="Arial"/>
      <family val="2"/>
    </font>
    <font>
      <sz val="11"/>
      <color rgb="FFFF0000"/>
      <name val="Arial"/>
      <family val="2"/>
    </font>
    <font>
      <sz val="12"/>
      <color rgb="FFFF0000"/>
      <name val="Arial"/>
      <family val="2"/>
    </font>
    <font>
      <sz val="11"/>
      <color theme="4" tint="-0.249977111117893"/>
      <name val="Arial"/>
      <family val="2"/>
    </font>
    <font>
      <sz val="12"/>
      <color theme="4" tint="-0.249977111117893"/>
      <name val="Arial"/>
      <family val="2"/>
    </font>
    <font>
      <b/>
      <sz val="11"/>
      <color rgb="FF4F81BD"/>
      <name val="Arial"/>
      <family val="2"/>
    </font>
    <font>
      <i/>
      <sz val="16"/>
      <color theme="1"/>
      <name val="Arial"/>
      <family val="2"/>
    </font>
    <font>
      <i/>
      <vertAlign val="subscript"/>
      <sz val="16"/>
      <color theme="1"/>
      <name val="Arial"/>
      <family val="2"/>
    </font>
    <font>
      <i/>
      <sz val="18"/>
      <color theme="1"/>
      <name val="Arial"/>
      <family val="2"/>
    </font>
    <font>
      <b/>
      <sz val="16"/>
      <color rgb="FF000000"/>
      <name val="Arial"/>
      <family val="2"/>
    </font>
    <font>
      <i/>
      <vertAlign val="superscript"/>
      <sz val="14"/>
      <color theme="1"/>
      <name val="Arial"/>
      <family val="2"/>
    </font>
    <font>
      <i/>
      <sz val="20"/>
      <color theme="1"/>
      <name val="Arial"/>
      <family val="2"/>
    </font>
    <font>
      <sz val="9"/>
      <color theme="0"/>
      <name val="Arial"/>
      <family val="2"/>
    </font>
    <font>
      <b/>
      <vertAlign val="subscript"/>
      <sz val="11"/>
      <color theme="1"/>
      <name val="Arial"/>
      <family val="2"/>
    </font>
    <font>
      <sz val="10"/>
      <color theme="4"/>
      <name val="Arial"/>
      <family val="2"/>
    </font>
    <font>
      <sz val="8"/>
      <color theme="1"/>
      <name val="Arial"/>
      <family val="2"/>
    </font>
    <font>
      <sz val="7"/>
      <color theme="1"/>
      <name val="Arial"/>
      <family val="2"/>
    </font>
    <font>
      <sz val="8"/>
      <color theme="4"/>
      <name val="Arial"/>
      <family val="2"/>
    </font>
    <font>
      <sz val="8"/>
      <color rgb="FF7030A0"/>
      <name val="Arial"/>
      <family val="2"/>
    </font>
    <font>
      <b/>
      <vertAlign val="subscript"/>
      <sz val="8"/>
      <color theme="1"/>
      <name val="Arial"/>
      <family val="2"/>
    </font>
    <font>
      <sz val="11"/>
      <color theme="4"/>
      <name val="Arial"/>
      <family val="2"/>
    </font>
    <font>
      <vertAlign val="superscript"/>
      <sz val="18"/>
      <color theme="1"/>
      <name val="Arial"/>
      <family val="2"/>
    </font>
    <font>
      <vertAlign val="subscript"/>
      <sz val="12"/>
      <color theme="1"/>
      <name val="Arial"/>
      <family val="2"/>
    </font>
    <font>
      <sz val="10"/>
      <color theme="1"/>
      <name val="Calibri"/>
      <family val="2"/>
      <scheme val="minor"/>
    </font>
    <font>
      <b/>
      <sz val="12"/>
      <color theme="1"/>
      <name val="Calibri"/>
      <family val="2"/>
      <scheme val="minor"/>
    </font>
    <font>
      <sz val="16"/>
      <color theme="1"/>
      <name val="Calibri"/>
      <family val="2"/>
      <scheme val="minor"/>
    </font>
    <font>
      <vertAlign val="subscript"/>
      <sz val="14"/>
      <color theme="1"/>
      <name val="Arial"/>
      <family val="2"/>
    </font>
    <font>
      <sz val="14"/>
      <color theme="1"/>
      <name val="Calibri"/>
      <family val="2"/>
      <scheme val="minor"/>
    </font>
    <font>
      <vertAlign val="subscript"/>
      <sz val="18"/>
      <color theme="1"/>
      <name val="Arial"/>
      <family val="2"/>
    </font>
    <font>
      <sz val="18"/>
      <color theme="1"/>
      <name val="Calibri"/>
      <family val="2"/>
      <scheme val="minor"/>
    </font>
    <font>
      <vertAlign val="subscript"/>
      <sz val="18"/>
      <color theme="1"/>
      <name val="Calibri"/>
      <family val="2"/>
      <scheme val="minor"/>
    </font>
    <font>
      <sz val="12"/>
      <color theme="4" tint="-0.499984740745262"/>
      <name val="Arial"/>
      <family val="2"/>
    </font>
    <font>
      <sz val="9"/>
      <color theme="1"/>
      <name val="Calibri"/>
      <family val="2"/>
    </font>
    <font>
      <b/>
      <sz val="12"/>
      <color rgb="FFFF0000"/>
      <name val="Arial"/>
      <family val="2"/>
    </font>
    <font>
      <sz val="11"/>
      <color theme="0"/>
      <name val="Helvetica Neue"/>
    </font>
    <font>
      <sz val="11"/>
      <color rgb="FFFF0000"/>
      <name val="Helvetica Neue"/>
    </font>
    <font>
      <b/>
      <sz val="11"/>
      <color rgb="FFFF0000"/>
      <name val="Arial"/>
      <family val="2"/>
    </font>
    <font>
      <b/>
      <sz val="11"/>
      <color theme="0"/>
      <name val="Arial"/>
      <family val="2"/>
    </font>
    <font>
      <b/>
      <sz val="12"/>
      <color theme="0"/>
      <name val="Arial"/>
      <family val="2"/>
    </font>
    <font>
      <sz val="18"/>
      <color theme="0"/>
      <name val="Arial"/>
      <family val="2"/>
    </font>
    <font>
      <b/>
      <sz val="11"/>
      <color rgb="FFFF0000"/>
      <name val="Helvetica Neue"/>
    </font>
    <font>
      <sz val="10"/>
      <color rgb="FFFF0000"/>
      <name val="Arial"/>
      <family val="2"/>
    </font>
    <font>
      <sz val="10"/>
      <color theme="0"/>
      <name val="Arial"/>
      <family val="2"/>
    </font>
    <font>
      <b/>
      <sz val="9"/>
      <color rgb="FF000000"/>
      <name val="Arial"/>
      <family val="2"/>
    </font>
    <font>
      <sz val="10"/>
      <color rgb="FF000000"/>
      <name val="Arial"/>
      <family val="2"/>
    </font>
    <font>
      <b/>
      <sz val="22"/>
      <color rgb="FF0070C0"/>
      <name val="Arial"/>
      <family val="2"/>
    </font>
    <font>
      <u/>
      <sz val="22"/>
      <color theme="10"/>
      <name val="Calibri"/>
      <family val="2"/>
      <scheme val="minor"/>
    </font>
    <font>
      <b/>
      <sz val="12"/>
      <color theme="8" tint="-0.499984740745262"/>
      <name val="Arial"/>
      <family val="2"/>
    </font>
    <font>
      <i/>
      <sz val="28"/>
      <color theme="1"/>
      <name val="Times New Roman"/>
      <family val="1"/>
    </font>
    <font>
      <i/>
      <sz val="28"/>
      <color theme="1"/>
      <name val="Times"/>
    </font>
    <font>
      <b/>
      <sz val="16"/>
      <color theme="1"/>
      <name val="Calibri"/>
      <family val="2"/>
    </font>
    <font>
      <b/>
      <sz val="22"/>
      <color theme="1"/>
      <name val="Arial"/>
      <family val="2"/>
    </font>
    <font>
      <b/>
      <sz val="14"/>
      <color rgb="FF215967"/>
      <name val="Arial"/>
      <family val="2"/>
    </font>
    <font>
      <sz val="12"/>
      <name val="Arial"/>
      <family val="2"/>
    </font>
    <font>
      <i/>
      <sz val="28"/>
      <color theme="0"/>
      <name val="Times"/>
    </font>
    <font>
      <b/>
      <sz val="48"/>
      <color theme="1" tint="0.34998626667073579"/>
      <name val="Arial"/>
      <family val="2"/>
    </font>
    <font>
      <b/>
      <sz val="16"/>
      <name val="Arial"/>
      <family val="2"/>
    </font>
    <font>
      <b/>
      <sz val="26"/>
      <color theme="1"/>
      <name val="Arial"/>
      <family val="2"/>
    </font>
    <font>
      <b/>
      <i/>
      <sz val="16"/>
      <name val="Arial"/>
      <family val="2"/>
    </font>
    <font>
      <b/>
      <sz val="13"/>
      <color rgb="FF215967"/>
      <name val="Arial"/>
      <family val="2"/>
    </font>
    <font>
      <b/>
      <sz val="14"/>
      <color theme="8" tint="-0.499984740745262"/>
      <name val="Arial"/>
      <family val="2"/>
    </font>
    <font>
      <i/>
      <vertAlign val="subscript"/>
      <sz val="28"/>
      <color theme="1"/>
      <name val="Times"/>
    </font>
    <font>
      <i/>
      <sz val="26"/>
      <color theme="1"/>
      <name val="Times"/>
    </font>
    <font>
      <i/>
      <vertAlign val="subscript"/>
      <sz val="26"/>
      <color theme="1"/>
      <name val="Times"/>
    </font>
    <font>
      <b/>
      <sz val="11"/>
      <color theme="8" tint="-0.499984740745262"/>
      <name val="Arial"/>
      <family val="2"/>
    </font>
    <font>
      <sz val="12"/>
      <color theme="1"/>
      <name val="Helvetica Neue"/>
    </font>
    <font>
      <b/>
      <sz val="14"/>
      <color theme="1"/>
      <name val="Helvetica Neue"/>
    </font>
    <font>
      <sz val="14"/>
      <color theme="1"/>
      <name val="Helvetica Neue"/>
    </font>
    <font>
      <b/>
      <sz val="20"/>
      <color theme="1"/>
      <name val="Arial"/>
      <family val="2"/>
    </font>
    <font>
      <b/>
      <sz val="11"/>
      <color theme="1"/>
      <name val="Helvetica Neue"/>
    </font>
    <font>
      <b/>
      <i/>
      <sz val="16"/>
      <color theme="1"/>
      <name val="Arial"/>
      <family val="2"/>
    </font>
    <font>
      <i/>
      <sz val="9"/>
      <color theme="1"/>
      <name val="Helvetica"/>
    </font>
    <font>
      <sz val="12"/>
      <color theme="1"/>
      <name val="Helvetica"/>
    </font>
    <font>
      <b/>
      <sz val="12"/>
      <color theme="1"/>
      <name val="Helvetica"/>
    </font>
    <font>
      <sz val="22"/>
      <color theme="1"/>
      <name val="Helvetica"/>
    </font>
    <font>
      <b/>
      <sz val="22"/>
      <color theme="1"/>
      <name val="Helvetica"/>
    </font>
    <font>
      <sz val="16"/>
      <color rgb="FF215967"/>
      <name val="Helvetica"/>
    </font>
    <font>
      <b/>
      <sz val="16"/>
      <color rgb="FF215967"/>
      <name val="Helvetica"/>
    </font>
    <font>
      <sz val="14"/>
      <color rgb="FF215967"/>
      <name val="Helvetica"/>
    </font>
    <font>
      <sz val="22"/>
      <color theme="1"/>
      <name val="Calibri"/>
      <family val="2"/>
      <scheme val="minor"/>
    </font>
    <font>
      <b/>
      <sz val="22"/>
      <color theme="1"/>
      <name val="Calibri"/>
      <family val="2"/>
      <scheme val="minor"/>
    </font>
    <font>
      <sz val="11"/>
      <name val="Helvetica"/>
    </font>
    <font>
      <sz val="24"/>
      <color theme="1"/>
      <name val="Calibri"/>
      <family val="2"/>
      <scheme val="minor"/>
    </font>
    <font>
      <b/>
      <sz val="11"/>
      <name val="Helvetica"/>
    </font>
    <font>
      <vertAlign val="subscript"/>
      <sz val="22"/>
      <color theme="1"/>
      <name val="Calibri"/>
      <family val="2"/>
      <scheme val="minor"/>
    </font>
    <font>
      <vertAlign val="subscript"/>
      <sz val="14"/>
      <color rgb="FF215967"/>
      <name val="Helvetica"/>
    </font>
    <font>
      <vertAlign val="subscript"/>
      <sz val="16"/>
      <color theme="1"/>
      <name val="Calibri"/>
      <family val="2"/>
      <scheme val="minor"/>
    </font>
    <font>
      <b/>
      <i/>
      <sz val="20"/>
      <color rgb="FF000000"/>
      <name val="Arial"/>
      <family val="2"/>
    </font>
    <font>
      <sz val="16"/>
      <color rgb="FF000000"/>
      <name val="Arial"/>
      <family val="2"/>
    </font>
    <font>
      <b/>
      <sz val="10"/>
      <color theme="1"/>
      <name val="Helvetica"/>
    </font>
    <font>
      <sz val="10"/>
      <color theme="1"/>
      <name val="Helvetica"/>
    </font>
    <font>
      <sz val="10"/>
      <name val="Helvetica"/>
    </font>
    <font>
      <b/>
      <sz val="10"/>
      <name val="Helvetica"/>
    </font>
    <font>
      <sz val="11"/>
      <color theme="1"/>
      <name val="Helvetica"/>
    </font>
    <font>
      <b/>
      <sz val="14"/>
      <color theme="0"/>
      <name val="Helvetica"/>
    </font>
    <font>
      <sz val="14"/>
      <color theme="0"/>
      <name val="Helvetica"/>
    </font>
    <font>
      <b/>
      <sz val="14"/>
      <color theme="1"/>
      <name val="Helvetica"/>
    </font>
  </fonts>
  <fills count="38">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rgb="FF5A9FB2"/>
        <bgColor indexed="64"/>
      </patternFill>
    </fill>
    <fill>
      <patternFill patternType="solid">
        <fgColor rgb="FFEEFCFF"/>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rgb="FFEEFCFF"/>
        <bgColor rgb="FF000000"/>
      </patternFill>
    </fill>
    <fill>
      <patternFill patternType="solid">
        <fgColor theme="5"/>
        <bgColor indexed="64"/>
      </patternFill>
    </fill>
    <fill>
      <patternFill patternType="solid">
        <fgColor theme="5"/>
        <bgColor rgb="FF000000"/>
      </patternFill>
    </fill>
    <fill>
      <patternFill patternType="solid">
        <fgColor rgb="FFD9D9D9"/>
        <bgColor rgb="FF000000"/>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EEA"/>
        <bgColor indexed="64"/>
      </patternFill>
    </fill>
    <fill>
      <patternFill patternType="solid">
        <fgColor rgb="FFE4DFEC"/>
        <bgColor indexed="64"/>
      </patternFill>
    </fill>
    <fill>
      <patternFill patternType="solid">
        <fgColor rgb="FF92D05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6"/>
        <bgColor indexed="64"/>
      </patternFill>
    </fill>
    <fill>
      <patternFill patternType="solid">
        <fgColor rgb="FFB3E8EF"/>
        <bgColor indexed="64"/>
      </patternFill>
    </fill>
    <fill>
      <patternFill patternType="solid">
        <fgColor theme="0" tint="-0.249977111117893"/>
        <bgColor indexed="64"/>
      </patternFill>
    </fill>
    <fill>
      <patternFill patternType="solid">
        <fgColor rgb="FFDDFBFF"/>
        <bgColor indexed="64"/>
      </patternFill>
    </fill>
    <fill>
      <patternFill patternType="solid">
        <fgColor rgb="FFFFFFE0"/>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8" tint="0.39997558519241921"/>
        <bgColor rgb="FF000000"/>
      </patternFill>
    </fill>
    <fill>
      <patternFill patternType="solid">
        <fgColor rgb="FFEAFCFF"/>
        <bgColor indexed="64"/>
      </patternFill>
    </fill>
    <fill>
      <patternFill patternType="solid">
        <fgColor theme="9" tint="0.39997558519241921"/>
        <bgColor indexed="64"/>
      </patternFill>
    </fill>
    <fill>
      <patternFill patternType="solid">
        <fgColor theme="9" tint="0.59999389629810485"/>
        <bgColor indexed="64"/>
      </patternFill>
    </fill>
  </fills>
  <borders count="85">
    <border>
      <left/>
      <right/>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top style="thin">
        <color auto="1"/>
      </top>
      <bottom/>
      <diagonal/>
    </border>
    <border>
      <left style="thin">
        <color theme="3" tint="0.39997558519241921"/>
      </left>
      <right style="thin">
        <color theme="3" tint="0.39997558519241921"/>
      </right>
      <top style="thin">
        <color theme="3" tint="0.39997558519241921"/>
      </top>
      <bottom/>
      <diagonal/>
    </border>
    <border>
      <left/>
      <right/>
      <top style="thin">
        <color theme="3" tint="0.39997558519241921"/>
      </top>
      <bottom/>
      <diagonal/>
    </border>
    <border>
      <left style="thin">
        <color auto="1"/>
      </left>
      <right/>
      <top/>
      <bottom/>
      <diagonal/>
    </border>
    <border>
      <left/>
      <right/>
      <top/>
      <bottom style="thick">
        <color auto="1"/>
      </bottom>
      <diagonal/>
    </border>
    <border>
      <left style="thin">
        <color auto="1"/>
      </left>
      <right style="thin">
        <color auto="1"/>
      </right>
      <top/>
      <bottom/>
      <diagonal/>
    </border>
    <border>
      <left style="thick">
        <color auto="1"/>
      </left>
      <right style="dotted">
        <color auto="1"/>
      </right>
      <top style="thick">
        <color auto="1"/>
      </top>
      <bottom style="thin">
        <color auto="1"/>
      </bottom>
      <diagonal/>
    </border>
    <border>
      <left style="dotted">
        <color auto="1"/>
      </left>
      <right style="thick">
        <color auto="1"/>
      </right>
      <top style="thick">
        <color auto="1"/>
      </top>
      <bottom style="thin">
        <color auto="1"/>
      </bottom>
      <diagonal/>
    </border>
    <border>
      <left style="medium">
        <color auto="1"/>
      </left>
      <right style="thin">
        <color auto="1"/>
      </right>
      <top style="medium">
        <color auto="1"/>
      </top>
      <bottom/>
      <diagonal/>
    </border>
    <border>
      <left style="thin">
        <color auto="1"/>
      </left>
      <right/>
      <top style="medium">
        <color auto="1"/>
      </top>
      <bottom/>
      <diagonal/>
    </border>
    <border>
      <left style="thick">
        <color auto="1"/>
      </left>
      <right style="dotted">
        <color auto="1"/>
      </right>
      <top style="thin">
        <color auto="1"/>
      </top>
      <bottom style="thick">
        <color auto="1"/>
      </bottom>
      <diagonal/>
    </border>
    <border>
      <left style="dotted">
        <color auto="1"/>
      </left>
      <right style="thick">
        <color auto="1"/>
      </right>
      <top style="thin">
        <color auto="1"/>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dotted">
        <color auto="1"/>
      </right>
      <top style="thick">
        <color auto="1"/>
      </top>
      <bottom style="thin">
        <color auto="1"/>
      </bottom>
      <diagonal/>
    </border>
    <border>
      <left style="thick">
        <color auto="1"/>
      </left>
      <right/>
      <top style="thick">
        <color auto="1"/>
      </top>
      <bottom/>
      <diagonal/>
    </border>
    <border>
      <left style="medium">
        <color auto="1"/>
      </left>
      <right style="medium">
        <color auto="1"/>
      </right>
      <top style="medium">
        <color auto="1"/>
      </top>
      <bottom/>
      <diagonal/>
    </border>
    <border>
      <left/>
      <right style="thick">
        <color auto="1"/>
      </right>
      <top style="thick">
        <color auto="1"/>
      </top>
      <bottom/>
      <diagonal/>
    </border>
    <border>
      <left style="thick">
        <color auto="1"/>
      </left>
      <right/>
      <top style="thin">
        <color auto="1"/>
      </top>
      <bottom style="thin">
        <color auto="1"/>
      </bottom>
      <diagonal/>
    </border>
    <border>
      <left/>
      <right style="dotted">
        <color auto="1"/>
      </right>
      <top style="thin">
        <color auto="1"/>
      </top>
      <bottom style="thin">
        <color auto="1"/>
      </bottom>
      <diagonal/>
    </border>
    <border>
      <left style="dotted">
        <color auto="1"/>
      </left>
      <right style="thick">
        <color auto="1"/>
      </right>
      <top style="thin">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dotted">
        <color auto="1"/>
      </right>
      <top style="thin">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style="thin">
        <color auto="1"/>
      </left>
      <right style="thin">
        <color auto="1"/>
      </right>
      <top/>
      <bottom style="thin">
        <color auto="1"/>
      </bottom>
      <diagonal/>
    </border>
    <border>
      <left/>
      <right/>
      <top style="medium">
        <color indexed="64"/>
      </top>
      <bottom style="medium">
        <color indexed="64"/>
      </bottom>
      <diagonal/>
    </border>
    <border>
      <left style="medium">
        <color indexed="64"/>
      </left>
      <right style="dotted">
        <color auto="1"/>
      </right>
      <top style="medium">
        <color indexed="64"/>
      </top>
      <bottom style="medium">
        <color indexed="64"/>
      </bottom>
      <diagonal/>
    </border>
    <border>
      <left style="dotted">
        <color auto="1"/>
      </left>
      <right style="medium">
        <color indexed="64"/>
      </right>
      <top style="medium">
        <color indexed="64"/>
      </top>
      <bottom style="medium">
        <color indexed="64"/>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n">
        <color auto="1"/>
      </right>
      <top/>
      <bottom style="dotted">
        <color auto="1"/>
      </bottom>
      <diagonal/>
    </border>
    <border>
      <left style="thin">
        <color auto="1"/>
      </left>
      <right style="thick">
        <color auto="1"/>
      </right>
      <top/>
      <bottom style="dotted">
        <color auto="1"/>
      </bottom>
      <diagonal/>
    </border>
    <border>
      <left/>
      <right style="thin">
        <color auto="1"/>
      </right>
      <top style="dotted">
        <color auto="1"/>
      </top>
      <bottom style="dotted">
        <color auto="1"/>
      </bottom>
      <diagonal/>
    </border>
    <border>
      <left/>
      <right style="thick">
        <color auto="1"/>
      </right>
      <top/>
      <bottom/>
      <diagonal/>
    </border>
    <border>
      <left style="thick">
        <color auto="1"/>
      </left>
      <right style="thick">
        <color auto="1"/>
      </right>
      <top style="thick">
        <color auto="1"/>
      </top>
      <bottom style="thick">
        <color auto="1"/>
      </bottom>
      <diagonal/>
    </border>
    <border>
      <left style="medium">
        <color auto="1"/>
      </left>
      <right style="dotted">
        <color auto="1"/>
      </right>
      <top style="medium">
        <color auto="1"/>
      </top>
      <bottom style="thin">
        <color auto="1"/>
      </bottom>
      <diagonal/>
    </border>
    <border>
      <left/>
      <right style="medium">
        <color auto="1"/>
      </right>
      <top style="medium">
        <color auto="1"/>
      </top>
      <bottom style="thin">
        <color auto="1"/>
      </bottom>
      <diagonal/>
    </border>
    <border>
      <left style="medium">
        <color indexed="64"/>
      </left>
      <right style="thick">
        <color auto="1"/>
      </right>
      <top style="medium">
        <color indexed="64"/>
      </top>
      <bottom style="medium">
        <color indexed="64"/>
      </bottom>
      <diagonal/>
    </border>
    <border>
      <left style="medium">
        <color auto="1"/>
      </left>
      <right style="thin">
        <color auto="1"/>
      </right>
      <top style="dotted">
        <color auto="1"/>
      </top>
      <bottom style="dotted">
        <color auto="1"/>
      </bottom>
      <diagonal/>
    </border>
    <border>
      <left style="thin">
        <color auto="1"/>
      </left>
      <right style="medium">
        <color auto="1"/>
      </right>
      <top/>
      <bottom style="dotted">
        <color auto="1"/>
      </bottom>
      <diagonal/>
    </border>
    <border>
      <left style="thin">
        <color auto="1"/>
      </left>
      <right style="medium">
        <color auto="1"/>
      </right>
      <top/>
      <bottom style="medium">
        <color auto="1"/>
      </bottom>
      <diagonal/>
    </border>
    <border>
      <left style="medium">
        <color auto="1"/>
      </left>
      <right style="dotted">
        <color auto="1"/>
      </right>
      <top/>
      <bottom style="medium">
        <color auto="1"/>
      </bottom>
      <diagonal/>
    </border>
    <border>
      <left style="medium">
        <color auto="1"/>
      </left>
      <right style="thin">
        <color auto="1"/>
      </right>
      <top/>
      <bottom style="dotted">
        <color auto="1"/>
      </bottom>
      <diagonal/>
    </border>
    <border>
      <left style="medium">
        <color auto="1"/>
      </left>
      <right style="thin">
        <color auto="1"/>
      </right>
      <top style="dotted">
        <color auto="1"/>
      </top>
      <bottom style="medium">
        <color auto="1"/>
      </bottom>
      <diagonal/>
    </border>
    <border>
      <left style="thick">
        <color auto="1"/>
      </left>
      <right style="dotted">
        <color auto="1"/>
      </right>
      <top style="thick">
        <color auto="1"/>
      </top>
      <bottom style="thick">
        <color auto="1"/>
      </bottom>
      <diagonal/>
    </border>
    <border>
      <left style="dotted">
        <color auto="1"/>
      </left>
      <right style="dotted">
        <color auto="1"/>
      </right>
      <top style="thick">
        <color auto="1"/>
      </top>
      <bottom style="thick">
        <color auto="1"/>
      </bottom>
      <diagonal/>
    </border>
    <border>
      <left style="dotted">
        <color auto="1"/>
      </left>
      <right style="thick">
        <color auto="1"/>
      </right>
      <top style="thick">
        <color auto="1"/>
      </top>
      <bottom style="thick">
        <color auto="1"/>
      </bottom>
      <diagonal/>
    </border>
  </borders>
  <cellStyleXfs count="9">
    <xf numFmtId="0" fontId="0" fillId="0" borderId="0"/>
    <xf numFmtId="0" fontId="3" fillId="0" borderId="0"/>
    <xf numFmtId="0" fontId="25" fillId="0" borderId="0" applyNumberForma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1" fillId="0" borderId="0"/>
    <xf numFmtId="43" fontId="3" fillId="0" borderId="0" applyFont="0" applyFill="0" applyBorder="0" applyAlignment="0" applyProtection="0"/>
    <xf numFmtId="0" fontId="5" fillId="0" borderId="0"/>
  </cellStyleXfs>
  <cellXfs count="909">
    <xf numFmtId="0" fontId="0" fillId="0" borderId="0" xfId="0"/>
    <xf numFmtId="0" fontId="4" fillId="2" borderId="0" xfId="1" applyFont="1" applyFill="1"/>
    <xf numFmtId="0" fontId="4" fillId="3" borderId="0" xfId="1" applyFont="1" applyFill="1"/>
    <xf numFmtId="0" fontId="5" fillId="3" borderId="0" xfId="1" applyFont="1" applyFill="1"/>
    <xf numFmtId="0" fontId="4" fillId="0" borderId="0" xfId="1" applyFont="1"/>
    <xf numFmtId="0" fontId="4" fillId="4" borderId="0" xfId="1" applyFont="1" applyFill="1"/>
    <xf numFmtId="0" fontId="6" fillId="5" borderId="0" xfId="1" applyFont="1" applyFill="1" applyAlignment="1">
      <alignment horizontal="left" vertical="center" wrapText="1" indent="1"/>
    </xf>
    <xf numFmtId="0" fontId="4" fillId="5" borderId="0" xfId="1" applyFont="1" applyFill="1"/>
    <xf numFmtId="0" fontId="7" fillId="5" borderId="0" xfId="1" applyFont="1" applyFill="1" applyAlignment="1">
      <alignment vertical="center" wrapText="1"/>
    </xf>
    <xf numFmtId="0" fontId="8" fillId="5" borderId="0" xfId="1" applyFont="1" applyFill="1" applyBorder="1" applyAlignment="1">
      <alignment vertical="center" wrapText="1"/>
    </xf>
    <xf numFmtId="0" fontId="4" fillId="6" borderId="0" xfId="1" applyFont="1" applyFill="1"/>
    <xf numFmtId="0" fontId="5" fillId="6" borderId="0" xfId="1" applyFont="1" applyFill="1"/>
    <xf numFmtId="0" fontId="5" fillId="0" borderId="0" xfId="1" applyFont="1"/>
    <xf numFmtId="0" fontId="9" fillId="0" borderId="1" xfId="1" applyFont="1" applyBorder="1" applyAlignment="1">
      <alignment horizontal="center" vertical="center"/>
    </xf>
    <xf numFmtId="0" fontId="9" fillId="0" borderId="2" xfId="1" applyFont="1" applyBorder="1" applyAlignment="1">
      <alignment horizontal="center" vertical="center" wrapText="1"/>
    </xf>
    <xf numFmtId="0" fontId="12" fillId="0" borderId="5" xfId="1" applyFont="1" applyBorder="1" applyAlignment="1">
      <alignment horizontal="center" vertical="center"/>
    </xf>
    <xf numFmtId="3" fontId="12" fillId="0" borderId="6" xfId="1" applyNumberFormat="1" applyFont="1" applyFill="1" applyBorder="1" applyAlignment="1">
      <alignment horizontal="center" vertical="center"/>
    </xf>
    <xf numFmtId="3" fontId="12" fillId="0" borderId="7" xfId="1" applyNumberFormat="1" applyFont="1" applyBorder="1" applyAlignment="1">
      <alignment horizontal="center" vertical="center"/>
    </xf>
    <xf numFmtId="3" fontId="12" fillId="7" borderId="8" xfId="1" applyNumberFormat="1" applyFont="1" applyFill="1" applyBorder="1" applyAlignment="1">
      <alignment horizontal="center" vertical="center"/>
    </xf>
    <xf numFmtId="3" fontId="12" fillId="0" borderId="0" xfId="1" applyNumberFormat="1" applyFont="1" applyFill="1" applyBorder="1" applyAlignment="1">
      <alignment horizontal="center" vertical="center"/>
    </xf>
    <xf numFmtId="3" fontId="12" fillId="8" borderId="8" xfId="1" applyNumberFormat="1" applyFont="1" applyFill="1" applyBorder="1" applyAlignment="1">
      <alignment horizontal="center" vertical="center"/>
    </xf>
    <xf numFmtId="3" fontId="12" fillId="0" borderId="0" xfId="1" applyNumberFormat="1" applyFont="1" applyBorder="1" applyAlignment="1">
      <alignment horizontal="center" vertical="center"/>
    </xf>
    <xf numFmtId="3" fontId="12" fillId="9" borderId="9" xfId="1" applyNumberFormat="1" applyFont="1" applyFill="1" applyBorder="1" applyAlignment="1">
      <alignment horizontal="center" vertical="center"/>
    </xf>
    <xf numFmtId="0" fontId="13" fillId="0" borderId="0" xfId="1" applyFont="1" applyBorder="1" applyAlignment="1">
      <alignment horizontal="center" vertical="center"/>
    </xf>
    <xf numFmtId="3" fontId="13" fillId="0" borderId="0" xfId="1" applyNumberFormat="1" applyFont="1" applyBorder="1" applyAlignment="1">
      <alignment horizontal="center" vertical="center"/>
    </xf>
    <xf numFmtId="3" fontId="13" fillId="0" borderId="10" xfId="1" applyNumberFormat="1" applyFont="1" applyBorder="1" applyAlignment="1">
      <alignment vertical="center"/>
    </xf>
    <xf numFmtId="3" fontId="13" fillId="7" borderId="11" xfId="1" applyNumberFormat="1" applyFont="1" applyFill="1" applyBorder="1" applyAlignment="1">
      <alignment vertical="center"/>
    </xf>
    <xf numFmtId="3" fontId="13" fillId="0" borderId="0" xfId="1" applyNumberFormat="1" applyFont="1" applyFill="1" applyBorder="1" applyAlignment="1">
      <alignment vertical="center"/>
    </xf>
    <xf numFmtId="3" fontId="13" fillId="9" borderId="12" xfId="1" applyNumberFormat="1" applyFont="1" applyFill="1" applyBorder="1" applyAlignment="1">
      <alignment vertical="center"/>
    </xf>
    <xf numFmtId="0" fontId="14" fillId="5" borderId="0" xfId="1" applyFont="1" applyFill="1" applyAlignment="1">
      <alignment horizontal="left" vertical="center"/>
    </xf>
    <xf numFmtId="0" fontId="5" fillId="5" borderId="0" xfId="1" applyFont="1" applyFill="1"/>
    <xf numFmtId="0" fontId="10" fillId="0" borderId="0"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horizontal="center" vertical="center"/>
    </xf>
    <xf numFmtId="0" fontId="4" fillId="5" borderId="0" xfId="1" applyFont="1" applyFill="1" applyAlignment="1">
      <alignment vertical="center"/>
    </xf>
    <xf numFmtId="0" fontId="9" fillId="7" borderId="13" xfId="1" applyFont="1" applyFill="1" applyBorder="1" applyAlignment="1">
      <alignment horizontal="center" vertical="center"/>
    </xf>
    <xf numFmtId="0" fontId="9" fillId="8" borderId="2" xfId="1" applyFont="1" applyFill="1" applyBorder="1" applyAlignment="1">
      <alignment horizontal="center" vertical="center"/>
    </xf>
    <xf numFmtId="0" fontId="5" fillId="0" borderId="0" xfId="1" applyFont="1" applyBorder="1" applyAlignment="1"/>
    <xf numFmtId="1" fontId="12" fillId="7" borderId="5" xfId="1" applyNumberFormat="1" applyFont="1" applyFill="1" applyBorder="1" applyAlignment="1">
      <alignment horizontal="center" vertical="center"/>
    </xf>
    <xf numFmtId="1" fontId="12" fillId="8" borderId="6" xfId="1" applyNumberFormat="1" applyFont="1" applyFill="1" applyBorder="1" applyAlignment="1">
      <alignment horizontal="center" vertical="center"/>
    </xf>
    <xf numFmtId="0" fontId="12" fillId="0" borderId="0" xfId="1" applyFont="1" applyBorder="1" applyAlignment="1">
      <alignment horizontal="right" vertical="center"/>
    </xf>
    <xf numFmtId="0" fontId="5" fillId="0" borderId="0" xfId="1" applyFont="1" applyBorder="1"/>
    <xf numFmtId="0" fontId="13" fillId="0" borderId="0" xfId="1" applyFont="1" applyBorder="1" applyAlignment="1">
      <alignment vertical="center"/>
    </xf>
    <xf numFmtId="3" fontId="13" fillId="0" borderId="0" xfId="1" applyNumberFormat="1" applyFont="1" applyBorder="1" applyAlignment="1">
      <alignment vertical="center"/>
    </xf>
    <xf numFmtId="0" fontId="5" fillId="5" borderId="0" xfId="1" applyFont="1" applyFill="1" applyAlignment="1">
      <alignment vertical="top" wrapText="1"/>
    </xf>
    <xf numFmtId="0" fontId="11" fillId="0" borderId="0" xfId="1" applyFont="1" applyFill="1" applyBorder="1" applyAlignment="1">
      <alignment horizontal="center" vertical="center"/>
    </xf>
    <xf numFmtId="0" fontId="5" fillId="5" borderId="0" xfId="1" applyFont="1" applyFill="1" applyAlignment="1">
      <alignment vertical="center" wrapText="1"/>
    </xf>
    <xf numFmtId="0" fontId="19" fillId="11" borderId="0" xfId="1" applyFont="1" applyFill="1"/>
    <xf numFmtId="0" fontId="13" fillId="0" borderId="0" xfId="1" applyFont="1" applyBorder="1" applyAlignment="1">
      <alignment vertical="center" wrapText="1"/>
    </xf>
    <xf numFmtId="3" fontId="13" fillId="0" borderId="0" xfId="1" applyNumberFormat="1" applyFont="1" applyBorder="1" applyAlignment="1">
      <alignment vertical="center" wrapText="1"/>
    </xf>
    <xf numFmtId="0" fontId="8" fillId="0" borderId="0" xfId="1" applyFont="1" applyFill="1" applyBorder="1" applyAlignment="1">
      <alignment vertical="center"/>
    </xf>
    <xf numFmtId="0" fontId="15" fillId="5" borderId="0" xfId="1" applyFont="1" applyFill="1" applyAlignment="1">
      <alignment horizontal="left" vertical="top" wrapText="1"/>
    </xf>
    <xf numFmtId="0" fontId="15" fillId="5" borderId="0" xfId="1" applyFont="1" applyFill="1" applyAlignment="1">
      <alignment vertical="top" wrapText="1"/>
    </xf>
    <xf numFmtId="0" fontId="22" fillId="12" borderId="0" xfId="1" applyFont="1" applyFill="1" applyAlignment="1">
      <alignment vertical="center"/>
    </xf>
    <xf numFmtId="0" fontId="23" fillId="13" borderId="0" xfId="1" applyFont="1" applyFill="1" applyAlignment="1">
      <alignment vertical="center"/>
    </xf>
    <xf numFmtId="0" fontId="24" fillId="12" borderId="0" xfId="1" applyFont="1" applyFill="1" applyAlignment="1">
      <alignment vertical="center" wrapText="1"/>
    </xf>
    <xf numFmtId="0" fontId="5" fillId="5" borderId="0" xfId="1" applyFont="1" applyFill="1" applyAlignment="1">
      <alignment horizontal="left" vertical="center" wrapText="1"/>
    </xf>
    <xf numFmtId="0" fontId="3" fillId="0" borderId="0" xfId="1" applyBorder="1"/>
    <xf numFmtId="0" fontId="4" fillId="0" borderId="0" xfId="1" applyFont="1" applyBorder="1"/>
    <xf numFmtId="0" fontId="3" fillId="0" borderId="0" xfId="1"/>
    <xf numFmtId="0" fontId="4" fillId="0" borderId="0" xfId="1" applyFont="1" applyFill="1" applyBorder="1" applyAlignment="1">
      <alignment horizontal="center"/>
    </xf>
    <xf numFmtId="0" fontId="5" fillId="0" borderId="0" xfId="1" applyFont="1" applyFill="1" applyBorder="1" applyAlignment="1">
      <alignment horizontal="center"/>
    </xf>
    <xf numFmtId="0" fontId="4" fillId="0" borderId="0" xfId="1" applyFont="1" applyFill="1"/>
    <xf numFmtId="0" fontId="29" fillId="5" borderId="0" xfId="1" applyFont="1" applyFill="1" applyBorder="1" applyAlignment="1">
      <alignment vertical="top" wrapText="1"/>
    </xf>
    <xf numFmtId="0" fontId="28" fillId="0" borderId="0" xfId="1" applyFont="1"/>
    <xf numFmtId="0" fontId="33" fillId="0" borderId="0" xfId="1" applyFont="1"/>
    <xf numFmtId="0" fontId="4" fillId="5" borderId="0" xfId="1" applyFont="1" applyFill="1" applyAlignment="1"/>
    <xf numFmtId="0" fontId="4" fillId="0" borderId="0" xfId="1" applyFont="1" applyAlignment="1"/>
    <xf numFmtId="0" fontId="4" fillId="0" borderId="0" xfId="1" applyFont="1" applyFill="1" applyAlignment="1"/>
    <xf numFmtId="0" fontId="14" fillId="5" borderId="1" xfId="1" applyFont="1" applyFill="1" applyBorder="1" applyAlignment="1">
      <alignment horizontal="left" vertical="center"/>
    </xf>
    <xf numFmtId="0" fontId="14" fillId="5" borderId="18" xfId="1" applyFont="1" applyFill="1" applyBorder="1" applyAlignment="1">
      <alignment horizontal="left" vertical="center"/>
    </xf>
    <xf numFmtId="0" fontId="5" fillId="5" borderId="19" xfId="1" applyFont="1" applyFill="1" applyBorder="1"/>
    <xf numFmtId="0" fontId="33" fillId="0" borderId="0" xfId="1" applyFont="1" applyAlignment="1">
      <alignment wrapText="1"/>
    </xf>
    <xf numFmtId="0" fontId="4" fillId="5" borderId="20" xfId="1" applyFont="1" applyFill="1" applyBorder="1" applyAlignment="1">
      <alignment vertical="center"/>
    </xf>
    <xf numFmtId="0" fontId="4" fillId="5" borderId="21" xfId="1" applyFont="1" applyFill="1" applyBorder="1" applyAlignment="1">
      <alignment vertical="center"/>
    </xf>
    <xf numFmtId="0" fontId="5" fillId="5" borderId="22" xfId="1" applyFont="1" applyFill="1" applyBorder="1"/>
    <xf numFmtId="0" fontId="34" fillId="0" borderId="0" xfId="2" applyFont="1"/>
    <xf numFmtId="0" fontId="35" fillId="5" borderId="0" xfId="1" applyFont="1" applyFill="1" applyAlignment="1">
      <alignment horizontal="left" vertical="center"/>
    </xf>
    <xf numFmtId="0" fontId="25" fillId="0" borderId="0" xfId="2"/>
    <xf numFmtId="0" fontId="31" fillId="5" borderId="0" xfId="1" applyFont="1" applyFill="1" applyAlignment="1">
      <alignment horizontal="left" vertical="top" wrapText="1"/>
    </xf>
    <xf numFmtId="0" fontId="37" fillId="0" borderId="0" xfId="1" applyFont="1"/>
    <xf numFmtId="0" fontId="31" fillId="5" borderId="0" xfId="1" applyFont="1" applyFill="1" applyAlignment="1">
      <alignment vertical="top" wrapText="1"/>
    </xf>
    <xf numFmtId="0" fontId="38" fillId="5" borderId="0" xfId="1" applyFont="1" applyFill="1" applyAlignment="1">
      <alignment horizontal="left"/>
    </xf>
    <xf numFmtId="0" fontId="39" fillId="0" borderId="0" xfId="2" applyFont="1"/>
    <xf numFmtId="0" fontId="40" fillId="11" borderId="0" xfId="1" applyFont="1" applyFill="1"/>
    <xf numFmtId="0" fontId="41" fillId="11" borderId="0" xfId="1" applyFont="1" applyFill="1"/>
    <xf numFmtId="0" fontId="42" fillId="11" borderId="0" xfId="1" applyFont="1" applyFill="1" applyAlignment="1">
      <alignment vertical="center"/>
    </xf>
    <xf numFmtId="0" fontId="4" fillId="15" borderId="0" xfId="1" applyFont="1" applyFill="1"/>
    <xf numFmtId="0" fontId="43" fillId="3" borderId="0" xfId="1" applyFont="1" applyFill="1" applyAlignment="1">
      <alignment horizontal="left" vertical="center"/>
    </xf>
    <xf numFmtId="0" fontId="43" fillId="3" borderId="0" xfId="1" applyFont="1" applyFill="1" applyAlignment="1">
      <alignment horizontal="right" vertical="center"/>
    </xf>
    <xf numFmtId="0" fontId="44" fillId="2" borderId="0" xfId="1" applyFont="1" applyFill="1"/>
    <xf numFmtId="0" fontId="45" fillId="3" borderId="0" xfId="1" applyFont="1" applyFill="1"/>
    <xf numFmtId="0" fontId="44" fillId="4" borderId="0" xfId="1" applyFont="1" applyFill="1"/>
    <xf numFmtId="0" fontId="44" fillId="6" borderId="0" xfId="1" applyFont="1" applyFill="1"/>
    <xf numFmtId="0" fontId="45" fillId="6" borderId="0" xfId="1" applyFont="1" applyFill="1"/>
    <xf numFmtId="0" fontId="44" fillId="5" borderId="0" xfId="1" applyFont="1" applyFill="1"/>
    <xf numFmtId="0" fontId="45" fillId="5" borderId="0" xfId="1" applyFont="1" applyFill="1"/>
    <xf numFmtId="0" fontId="47" fillId="5" borderId="0" xfId="1" applyFont="1" applyFill="1" applyBorder="1" applyAlignment="1">
      <alignment vertical="top" wrapText="1"/>
    </xf>
    <xf numFmtId="0" fontId="11" fillId="5" borderId="0" xfId="1" applyFont="1" applyFill="1" applyAlignment="1">
      <alignment vertical="center" wrapText="1"/>
    </xf>
    <xf numFmtId="0" fontId="4" fillId="16" borderId="14" xfId="1" applyFont="1" applyFill="1" applyBorder="1" applyAlignment="1">
      <alignment vertical="center"/>
    </xf>
    <xf numFmtId="0" fontId="4" fillId="17" borderId="14" xfId="1" applyFont="1" applyFill="1" applyBorder="1" applyAlignment="1">
      <alignment vertical="center"/>
    </xf>
    <xf numFmtId="0" fontId="4" fillId="0" borderId="14" xfId="1" applyFont="1" applyFill="1" applyBorder="1" applyAlignment="1">
      <alignment vertical="center"/>
    </xf>
    <xf numFmtId="0" fontId="45" fillId="5" borderId="0" xfId="1" applyFont="1" applyFill="1" applyAlignment="1">
      <alignment horizontal="left" vertical="top" wrapText="1"/>
    </xf>
    <xf numFmtId="0" fontId="4" fillId="0" borderId="0" xfId="1" applyFont="1" applyFill="1" applyBorder="1" applyAlignment="1">
      <alignment vertical="center"/>
    </xf>
    <xf numFmtId="0" fontId="16" fillId="5" borderId="0" xfId="1" applyFont="1" applyFill="1" applyAlignment="1">
      <alignment vertical="center" wrapText="1"/>
    </xf>
    <xf numFmtId="0" fontId="58" fillId="5" borderId="0" xfId="1" applyFont="1" applyFill="1" applyAlignment="1">
      <alignment horizontal="left" vertical="center" wrapText="1"/>
    </xf>
    <xf numFmtId="0" fontId="4" fillId="0" borderId="0" xfId="1" applyFont="1" applyFill="1" applyBorder="1" applyAlignment="1"/>
    <xf numFmtId="0" fontId="44" fillId="5" borderId="0" xfId="1" applyFont="1" applyFill="1" applyAlignment="1">
      <alignment horizontal="left" vertical="center"/>
    </xf>
    <xf numFmtId="0" fontId="45" fillId="5" borderId="0" xfId="1" applyFont="1" applyFill="1" applyAlignment="1">
      <alignment horizontal="left" vertical="center"/>
    </xf>
    <xf numFmtId="0" fontId="7" fillId="18" borderId="14" xfId="1" applyFont="1" applyFill="1" applyBorder="1" applyAlignment="1">
      <alignment horizontal="center" vertical="center"/>
    </xf>
    <xf numFmtId="0" fontId="4" fillId="0" borderId="14" xfId="1" applyFont="1" applyBorder="1" applyAlignment="1">
      <alignment horizontal="center" vertical="center"/>
    </xf>
    <xf numFmtId="0" fontId="60" fillId="0" borderId="0" xfId="1" applyFont="1" applyFill="1" applyBorder="1" applyAlignment="1">
      <alignment vertical="center"/>
    </xf>
    <xf numFmtId="0" fontId="4" fillId="0" borderId="0" xfId="1" applyFont="1" applyBorder="1" applyAlignment="1">
      <alignment horizontal="center" vertical="center"/>
    </xf>
    <xf numFmtId="0" fontId="11" fillId="5" borderId="0" xfId="1" applyFont="1" applyFill="1" applyAlignment="1">
      <alignment horizontal="left" vertical="center" wrapText="1"/>
    </xf>
    <xf numFmtId="0" fontId="16" fillId="5" borderId="0" xfId="1" applyFont="1" applyFill="1" applyAlignment="1">
      <alignment horizontal="left" vertical="center" wrapText="1"/>
    </xf>
    <xf numFmtId="0" fontId="15" fillId="5" borderId="0" xfId="1" applyFont="1" applyFill="1" applyAlignment="1">
      <alignment vertical="center" wrapText="1"/>
    </xf>
    <xf numFmtId="0" fontId="5" fillId="0" borderId="0" xfId="1" applyFont="1" applyFill="1" applyAlignment="1">
      <alignment horizontal="left" vertical="center" wrapText="1"/>
    </xf>
    <xf numFmtId="0" fontId="14" fillId="19" borderId="0" xfId="1" applyFont="1" applyFill="1" applyAlignment="1">
      <alignment horizontal="center" vertical="center"/>
    </xf>
    <xf numFmtId="0" fontId="11" fillId="5" borderId="0" xfId="1" applyFont="1" applyFill="1" applyAlignment="1">
      <alignment horizontal="left" vertical="center"/>
    </xf>
    <xf numFmtId="0" fontId="7" fillId="18" borderId="13" xfId="1" applyFont="1" applyFill="1" applyBorder="1" applyAlignment="1">
      <alignment horizontal="center" vertical="center"/>
    </xf>
    <xf numFmtId="0" fontId="4" fillId="0" borderId="2" xfId="1" applyFont="1" applyBorder="1" applyAlignment="1">
      <alignment horizontal="center" vertical="center"/>
    </xf>
    <xf numFmtId="0" fontId="4" fillId="20" borderId="14" xfId="1" applyFont="1" applyFill="1" applyBorder="1" applyAlignment="1">
      <alignment vertical="center"/>
    </xf>
    <xf numFmtId="0" fontId="7" fillId="18" borderId="26" xfId="1" applyFont="1" applyFill="1" applyBorder="1" applyAlignment="1">
      <alignment horizontal="center" vertical="center"/>
    </xf>
    <xf numFmtId="0" fontId="4" fillId="0" borderId="27" xfId="1" applyFont="1" applyBorder="1" applyAlignment="1">
      <alignment horizontal="center" vertical="center"/>
    </xf>
    <xf numFmtId="0" fontId="31" fillId="0" borderId="0" xfId="1" applyFont="1" applyFill="1" applyBorder="1" applyAlignment="1">
      <alignment vertical="center"/>
    </xf>
    <xf numFmtId="0" fontId="7" fillId="0" borderId="28" xfId="1" applyFont="1" applyBorder="1" applyAlignment="1">
      <alignment vertical="center"/>
    </xf>
    <xf numFmtId="0" fontId="7" fillId="0" borderId="29" xfId="1" applyFont="1" applyBorder="1" applyAlignment="1">
      <alignment vertical="center"/>
    </xf>
    <xf numFmtId="0" fontId="7" fillId="0" borderId="0" xfId="1" applyFont="1" applyBorder="1" applyAlignment="1">
      <alignment vertical="center"/>
    </xf>
    <xf numFmtId="0" fontId="7" fillId="20" borderId="26" xfId="1" applyFont="1" applyFill="1" applyBorder="1" applyAlignment="1">
      <alignment horizontal="center" vertical="center"/>
    </xf>
    <xf numFmtId="0" fontId="44" fillId="5" borderId="0" xfId="1" applyFont="1" applyFill="1" applyAlignment="1">
      <alignment vertical="center" wrapText="1"/>
    </xf>
    <xf numFmtId="0" fontId="45" fillId="5" borderId="0" xfId="1" applyFont="1" applyFill="1" applyAlignment="1">
      <alignment vertical="center" wrapText="1"/>
    </xf>
    <xf numFmtId="0" fontId="7" fillId="20" borderId="5" xfId="1" applyFont="1" applyFill="1" applyBorder="1" applyAlignment="1">
      <alignment horizontal="center" vertical="center"/>
    </xf>
    <xf numFmtId="0" fontId="44" fillId="5" borderId="0" xfId="1" applyFont="1" applyFill="1" applyAlignment="1">
      <alignment vertical="center"/>
    </xf>
    <xf numFmtId="0" fontId="45" fillId="5" borderId="0" xfId="1" applyFont="1" applyFill="1" applyAlignment="1">
      <alignment vertical="center"/>
    </xf>
    <xf numFmtId="0" fontId="4" fillId="0" borderId="0" xfId="1" applyFont="1" applyBorder="1" applyAlignment="1"/>
    <xf numFmtId="0" fontId="4" fillId="20" borderId="30" xfId="1" applyFont="1" applyFill="1" applyBorder="1" applyAlignment="1">
      <alignment vertical="center"/>
    </xf>
    <xf numFmtId="0" fontId="31" fillId="0" borderId="9" xfId="1" applyFont="1" applyBorder="1" applyAlignment="1">
      <alignment horizontal="center" vertical="center"/>
    </xf>
    <xf numFmtId="0" fontId="4" fillId="9" borderId="16" xfId="1" applyFont="1" applyFill="1" applyBorder="1" applyAlignment="1">
      <alignment vertical="center"/>
    </xf>
    <xf numFmtId="0" fontId="4" fillId="9" borderId="14" xfId="1" applyFont="1" applyFill="1" applyBorder="1" applyAlignment="1">
      <alignment vertical="center"/>
    </xf>
    <xf numFmtId="0" fontId="64" fillId="9" borderId="0" xfId="1" applyFont="1" applyFill="1" applyAlignment="1">
      <alignment horizontal="center" vertical="center"/>
    </xf>
    <xf numFmtId="0" fontId="44" fillId="11" borderId="0" xfId="1" applyFont="1" applyFill="1"/>
    <xf numFmtId="0" fontId="55" fillId="11" borderId="0" xfId="1" applyFont="1" applyFill="1" applyAlignment="1">
      <alignment vertical="center"/>
    </xf>
    <xf numFmtId="0" fontId="65" fillId="0" borderId="0" xfId="1" applyFont="1" applyFill="1" applyBorder="1" applyAlignment="1">
      <alignment horizontal="center" vertical="center"/>
    </xf>
    <xf numFmtId="164" fontId="66" fillId="21" borderId="14" xfId="1" applyNumberFormat="1" applyFont="1" applyFill="1" applyBorder="1" applyAlignment="1">
      <alignment horizontal="center" vertical="center"/>
    </xf>
    <xf numFmtId="0" fontId="45" fillId="11" borderId="0" xfId="1" applyFont="1" applyFill="1"/>
    <xf numFmtId="0" fontId="15" fillId="5" borderId="0" xfId="1" applyFont="1" applyFill="1" applyAlignment="1">
      <alignment horizontal="left" vertical="center" wrapText="1"/>
    </xf>
    <xf numFmtId="0" fontId="7" fillId="0" borderId="6" xfId="1" applyFont="1" applyBorder="1" applyAlignment="1">
      <alignment vertical="center"/>
    </xf>
    <xf numFmtId="0" fontId="16" fillId="5" borderId="0" xfId="1" applyFont="1" applyFill="1" applyAlignment="1">
      <alignment horizontal="left" vertical="top" wrapText="1"/>
    </xf>
    <xf numFmtId="0" fontId="65" fillId="0" borderId="0" xfId="1" applyFont="1" applyFill="1" applyBorder="1" applyAlignment="1">
      <alignment horizontal="center"/>
    </xf>
    <xf numFmtId="0" fontId="16" fillId="5" borderId="0" xfId="1" applyFont="1" applyFill="1" applyAlignment="1">
      <alignment vertical="top" wrapText="1"/>
    </xf>
    <xf numFmtId="0" fontId="7" fillId="0" borderId="0" xfId="1" applyFont="1" applyBorder="1" applyAlignment="1">
      <alignment horizontal="center" vertical="center"/>
    </xf>
    <xf numFmtId="0" fontId="4" fillId="0" borderId="0" xfId="1" applyFont="1" applyBorder="1" applyAlignment="1">
      <alignment vertical="center"/>
    </xf>
    <xf numFmtId="0" fontId="64" fillId="18" borderId="13" xfId="1" applyFont="1" applyFill="1" applyBorder="1" applyAlignment="1">
      <alignment horizontal="center" vertical="center"/>
    </xf>
    <xf numFmtId="0" fontId="64" fillId="18" borderId="26" xfId="1" applyFont="1" applyFill="1" applyBorder="1" applyAlignment="1">
      <alignment horizontal="center" vertical="center"/>
    </xf>
    <xf numFmtId="0" fontId="64" fillId="20" borderId="26" xfId="1" applyFont="1" applyFill="1" applyBorder="1" applyAlignment="1">
      <alignment horizontal="center" vertical="center"/>
    </xf>
    <xf numFmtId="0" fontId="44" fillId="11" borderId="0" xfId="1" applyFont="1" applyFill="1" applyAlignment="1">
      <alignment vertical="center"/>
    </xf>
    <xf numFmtId="0" fontId="64" fillId="20" borderId="5" xfId="1" applyFont="1" applyFill="1" applyBorder="1" applyAlignment="1">
      <alignment horizontal="center" vertical="center"/>
    </xf>
    <xf numFmtId="0" fontId="4" fillId="0" borderId="6" xfId="1" applyFont="1" applyBorder="1" applyAlignment="1">
      <alignment horizontal="center" vertical="center"/>
    </xf>
    <xf numFmtId="0" fontId="45" fillId="11" borderId="0" xfId="1" applyFont="1" applyFill="1" applyAlignment="1">
      <alignment vertical="center"/>
    </xf>
    <xf numFmtId="0" fontId="4" fillId="0" borderId="33" xfId="1" applyFont="1" applyFill="1" applyBorder="1" applyAlignment="1">
      <alignment vertical="center"/>
    </xf>
    <xf numFmtId="0" fontId="4" fillId="0" borderId="33" xfId="1" applyFont="1" applyBorder="1" applyAlignment="1">
      <alignment vertical="center"/>
    </xf>
    <xf numFmtId="0" fontId="4" fillId="0" borderId="33" xfId="1" applyFont="1" applyFill="1" applyBorder="1" applyAlignment="1"/>
    <xf numFmtId="0" fontId="64" fillId="18" borderId="34" xfId="1" applyFont="1" applyFill="1" applyBorder="1" applyAlignment="1">
      <alignment horizontal="center" vertical="center"/>
    </xf>
    <xf numFmtId="0" fontId="4" fillId="0" borderId="35" xfId="1" applyFont="1" applyBorder="1" applyAlignment="1">
      <alignment horizontal="center" vertical="center"/>
    </xf>
    <xf numFmtId="0" fontId="64" fillId="0" borderId="36" xfId="1" applyFont="1" applyFill="1" applyBorder="1" applyAlignment="1">
      <alignment horizontal="center" vertical="center"/>
    </xf>
    <xf numFmtId="0" fontId="4" fillId="0" borderId="36" xfId="1" applyFont="1" applyFill="1" applyBorder="1" applyAlignment="1">
      <alignment horizontal="center" vertical="center"/>
    </xf>
    <xf numFmtId="0" fontId="64"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37" xfId="1" applyFont="1" applyBorder="1"/>
    <xf numFmtId="0" fontId="4" fillId="0" borderId="0" xfId="1" applyFont="1" applyFill="1" applyBorder="1"/>
    <xf numFmtId="0" fontId="4" fillId="0" borderId="38" xfId="1" applyFont="1" applyBorder="1"/>
    <xf numFmtId="0" fontId="4" fillId="0" borderId="38" xfId="1" applyFont="1" applyBorder="1" applyAlignment="1">
      <alignment vertical="center"/>
    </xf>
    <xf numFmtId="0" fontId="4" fillId="0" borderId="38" xfId="1" applyFont="1" applyFill="1" applyBorder="1" applyAlignment="1">
      <alignment vertical="center"/>
    </xf>
    <xf numFmtId="0" fontId="4" fillId="0" borderId="38" xfId="1" applyFont="1" applyFill="1" applyBorder="1"/>
    <xf numFmtId="0" fontId="71" fillId="22" borderId="39" xfId="1" applyFont="1" applyFill="1" applyBorder="1" applyAlignment="1">
      <alignment vertical="center"/>
    </xf>
    <xf numFmtId="0" fontId="72" fillId="22" borderId="0" xfId="1" applyFont="1" applyFill="1" applyBorder="1" applyAlignment="1">
      <alignment vertical="center"/>
    </xf>
    <xf numFmtId="0" fontId="7" fillId="0" borderId="14" xfId="1" applyFont="1" applyBorder="1" applyAlignment="1">
      <alignment horizontal="center" vertical="center"/>
    </xf>
    <xf numFmtId="0" fontId="5" fillId="18" borderId="14" xfId="1" applyFont="1" applyFill="1" applyBorder="1" applyAlignment="1">
      <alignment vertical="center"/>
    </xf>
    <xf numFmtId="0" fontId="5" fillId="8" borderId="15" xfId="1" applyFont="1" applyFill="1" applyBorder="1" applyAlignment="1">
      <alignment vertical="center"/>
    </xf>
    <xf numFmtId="0" fontId="7" fillId="8" borderId="14" xfId="1" applyFont="1" applyFill="1" applyBorder="1" applyAlignment="1">
      <alignment horizontal="center" vertical="center"/>
    </xf>
    <xf numFmtId="0" fontId="68" fillId="0" borderId="14" xfId="1" applyFont="1" applyBorder="1" applyAlignment="1">
      <alignment horizontal="center" vertical="center"/>
    </xf>
    <xf numFmtId="0" fontId="68" fillId="0" borderId="15" xfId="1" applyFont="1" applyBorder="1" applyAlignment="1">
      <alignment horizontal="center" vertical="center"/>
    </xf>
    <xf numFmtId="0" fontId="68" fillId="0" borderId="41" xfId="1" applyFont="1" applyBorder="1" applyAlignment="1">
      <alignment horizontal="center" vertical="center"/>
    </xf>
    <xf numFmtId="0" fontId="68" fillId="0" borderId="16" xfId="1" applyFont="1" applyBorder="1" applyAlignment="1">
      <alignment horizontal="center" vertical="center"/>
    </xf>
    <xf numFmtId="0" fontId="14" fillId="23" borderId="42" xfId="1" applyFont="1" applyFill="1" applyBorder="1" applyAlignment="1">
      <alignment horizontal="center" vertical="center"/>
    </xf>
    <xf numFmtId="0" fontId="4" fillId="23" borderId="43" xfId="1" applyFont="1" applyFill="1" applyBorder="1" applyAlignment="1">
      <alignment horizontal="center" vertical="center"/>
    </xf>
    <xf numFmtId="0" fontId="7" fillId="23" borderId="44" xfId="1" applyFont="1" applyFill="1" applyBorder="1" applyAlignment="1">
      <alignment horizontal="center" vertical="center"/>
    </xf>
    <xf numFmtId="0" fontId="75" fillId="23" borderId="45" xfId="1" applyFont="1" applyFill="1" applyBorder="1" applyAlignment="1">
      <alignment horizontal="center" vertical="center"/>
    </xf>
    <xf numFmtId="0" fontId="4" fillId="0" borderId="41" xfId="1" applyFont="1" applyBorder="1"/>
    <xf numFmtId="0" fontId="75" fillId="24" borderId="19" xfId="1" applyFont="1" applyFill="1" applyBorder="1" applyAlignment="1">
      <alignment horizontal="center" vertical="center"/>
    </xf>
    <xf numFmtId="0" fontId="14" fillId="23" borderId="46" xfId="1" applyFont="1" applyFill="1" applyBorder="1" applyAlignment="1">
      <alignment horizontal="center" vertical="center"/>
    </xf>
    <xf numFmtId="0" fontId="4" fillId="23" borderId="47" xfId="1" applyFont="1" applyFill="1" applyBorder="1" applyAlignment="1">
      <alignment horizontal="center" vertical="center"/>
    </xf>
    <xf numFmtId="0" fontId="4" fillId="0" borderId="14" xfId="1" applyFont="1" applyBorder="1" applyAlignment="1">
      <alignment vertical="center"/>
    </xf>
    <xf numFmtId="0" fontId="4" fillId="0" borderId="15" xfId="1" applyFont="1" applyBorder="1" applyAlignment="1">
      <alignment vertical="center"/>
    </xf>
    <xf numFmtId="0" fontId="4" fillId="0" borderId="41" xfId="1" applyFont="1" applyBorder="1" applyAlignment="1">
      <alignment vertical="center"/>
    </xf>
    <xf numFmtId="0" fontId="4" fillId="0" borderId="16" xfId="1" applyFont="1" applyBorder="1" applyAlignment="1">
      <alignment vertical="center"/>
    </xf>
    <xf numFmtId="0" fontId="76" fillId="0" borderId="0" xfId="1" applyFont="1" applyAlignment="1"/>
    <xf numFmtId="0" fontId="14" fillId="24" borderId="42" xfId="1" applyFont="1" applyFill="1" applyBorder="1" applyAlignment="1">
      <alignment horizontal="center" vertical="center"/>
    </xf>
    <xf numFmtId="0" fontId="4" fillId="24" borderId="43" xfId="1" applyFont="1" applyFill="1" applyBorder="1" applyAlignment="1">
      <alignment horizontal="center" vertical="center"/>
    </xf>
    <xf numFmtId="0" fontId="14" fillId="24" borderId="46" xfId="1" applyFont="1" applyFill="1" applyBorder="1" applyAlignment="1">
      <alignment horizontal="center" vertical="center"/>
    </xf>
    <xf numFmtId="0" fontId="4" fillId="24" borderId="47" xfId="1" applyFont="1" applyFill="1" applyBorder="1" applyAlignment="1">
      <alignment horizontal="center" vertical="center"/>
    </xf>
    <xf numFmtId="0" fontId="7" fillId="5" borderId="0" xfId="1" applyFont="1" applyFill="1" applyAlignment="1">
      <alignment horizontal="left" indent="1"/>
    </xf>
    <xf numFmtId="0" fontId="76" fillId="0" borderId="0" xfId="1" applyFont="1"/>
    <xf numFmtId="0" fontId="14" fillId="19" borderId="13" xfId="1" applyFont="1" applyFill="1" applyBorder="1" applyAlignment="1">
      <alignment horizontal="center" vertical="center"/>
    </xf>
    <xf numFmtId="0" fontId="64" fillId="19" borderId="2" xfId="1" applyFont="1" applyFill="1" applyBorder="1" applyAlignment="1">
      <alignment horizontal="center" vertical="center"/>
    </xf>
    <xf numFmtId="0" fontId="14" fillId="19" borderId="5" xfId="1" applyFont="1" applyFill="1" applyBorder="1" applyAlignment="1">
      <alignment horizontal="center" vertical="center"/>
    </xf>
    <xf numFmtId="0" fontId="64" fillId="19" borderId="6" xfId="1" applyFont="1" applyFill="1" applyBorder="1" applyAlignment="1">
      <alignment horizontal="center" vertical="center"/>
    </xf>
    <xf numFmtId="0" fontId="68" fillId="0" borderId="1" xfId="1" applyFont="1" applyBorder="1" applyAlignment="1">
      <alignment horizontal="center" vertical="center" wrapText="1"/>
    </xf>
    <xf numFmtId="0" fontId="68" fillId="0" borderId="2" xfId="1" applyFont="1" applyBorder="1" applyAlignment="1">
      <alignment horizontal="center" vertical="center" wrapText="1"/>
    </xf>
    <xf numFmtId="0" fontId="78" fillId="0" borderId="0" xfId="1" applyFont="1" applyAlignment="1">
      <alignment vertical="center" wrapText="1"/>
    </xf>
    <xf numFmtId="0" fontId="5" fillId="0" borderId="0" xfId="1" applyFont="1" applyFill="1"/>
    <xf numFmtId="3" fontId="13" fillId="8" borderId="11" xfId="1" applyNumberFormat="1" applyFont="1" applyFill="1" applyBorder="1" applyAlignment="1">
      <alignment vertical="center"/>
    </xf>
    <xf numFmtId="0" fontId="11" fillId="0" borderId="0" xfId="1" applyFont="1" applyBorder="1" applyAlignment="1">
      <alignment vertical="center"/>
    </xf>
    <xf numFmtId="0" fontId="11" fillId="0" borderId="0" xfId="1" applyFont="1" applyFill="1" applyBorder="1" applyAlignment="1">
      <alignment vertical="center"/>
    </xf>
    <xf numFmtId="0" fontId="68" fillId="7" borderId="13" xfId="1" applyFont="1" applyFill="1" applyBorder="1" applyAlignment="1">
      <alignment horizontal="center" vertical="center"/>
    </xf>
    <xf numFmtId="0" fontId="68" fillId="8" borderId="2" xfId="1" applyFont="1" applyFill="1" applyBorder="1" applyAlignment="1">
      <alignment horizontal="center" vertical="center"/>
    </xf>
    <xf numFmtId="3" fontId="79" fillId="0" borderId="0" xfId="1" applyNumberFormat="1" applyFont="1" applyFill="1" applyBorder="1" applyAlignment="1">
      <alignment vertical="center"/>
    </xf>
    <xf numFmtId="0" fontId="80" fillId="0" borderId="0" xfId="1" applyFont="1" applyFill="1"/>
    <xf numFmtId="3" fontId="81" fillId="0" borderId="0" xfId="1" applyNumberFormat="1" applyFont="1" applyFill="1" applyBorder="1" applyAlignment="1">
      <alignment vertical="center"/>
    </xf>
    <xf numFmtId="0" fontId="82" fillId="0" borderId="0" xfId="1" applyFont="1" applyFill="1"/>
    <xf numFmtId="0" fontId="83" fillId="5" borderId="0" xfId="1" applyFont="1" applyFill="1" applyAlignment="1">
      <alignment vertical="center"/>
    </xf>
    <xf numFmtId="0" fontId="38" fillId="0" borderId="0" xfId="1" applyFont="1" applyFill="1" applyAlignment="1">
      <alignment horizontal="left"/>
    </xf>
    <xf numFmtId="0" fontId="84" fillId="0" borderId="0" xfId="1" applyFont="1" applyFill="1" applyAlignment="1">
      <alignment vertical="center"/>
    </xf>
    <xf numFmtId="0" fontId="60" fillId="0" borderId="0" xfId="1" applyFont="1" applyFill="1" applyAlignment="1">
      <alignment vertical="center"/>
    </xf>
    <xf numFmtId="0" fontId="86" fillId="0" borderId="0" xfId="1" applyFont="1" applyFill="1" applyBorder="1" applyAlignment="1">
      <alignment vertical="top"/>
    </xf>
    <xf numFmtId="0" fontId="15" fillId="0" borderId="0" xfId="1" applyFont="1" applyAlignment="1"/>
    <xf numFmtId="0" fontId="9" fillId="0" borderId="0" xfId="1" applyFont="1" applyAlignment="1">
      <alignment horizontal="center" vertical="center"/>
    </xf>
    <xf numFmtId="0" fontId="15" fillId="0" borderId="0" xfId="1" applyFont="1" applyFill="1" applyAlignment="1"/>
    <xf numFmtId="0" fontId="15" fillId="0" borderId="0" xfId="1" applyFont="1"/>
    <xf numFmtId="0" fontId="7" fillId="25" borderId="14" xfId="1" applyFont="1" applyFill="1" applyBorder="1" applyAlignment="1">
      <alignment horizontal="center" vertical="center"/>
    </xf>
    <xf numFmtId="0" fontId="5" fillId="25" borderId="14" xfId="1" applyFont="1" applyFill="1" applyBorder="1" applyAlignment="1">
      <alignment horizontal="center" vertical="center"/>
    </xf>
    <xf numFmtId="0" fontId="7" fillId="0" borderId="14" xfId="1" applyFont="1" applyFill="1" applyBorder="1" applyAlignment="1">
      <alignment horizontal="center" vertical="center"/>
    </xf>
    <xf numFmtId="0" fontId="75" fillId="25" borderId="14" xfId="1" applyFont="1" applyFill="1" applyBorder="1" applyAlignment="1">
      <alignment horizontal="center" vertical="center"/>
    </xf>
    <xf numFmtId="0" fontId="87" fillId="0" borderId="0" xfId="1" applyFont="1" applyFill="1" applyBorder="1" applyAlignment="1">
      <alignment horizontal="center" vertical="center"/>
    </xf>
    <xf numFmtId="0" fontId="7" fillId="10" borderId="14" xfId="1" applyFont="1" applyFill="1" applyBorder="1" applyAlignment="1">
      <alignment horizontal="center" vertical="center"/>
    </xf>
    <xf numFmtId="0" fontId="5" fillId="10" borderId="14" xfId="1" applyFont="1" applyFill="1" applyBorder="1" applyAlignment="1">
      <alignment horizontal="center" vertical="center"/>
    </xf>
    <xf numFmtId="0" fontId="75" fillId="10" borderId="14" xfId="1" applyFont="1" applyFill="1" applyBorder="1" applyAlignment="1">
      <alignment horizontal="center" vertical="center"/>
    </xf>
    <xf numFmtId="0" fontId="7" fillId="26" borderId="14" xfId="1" applyFont="1" applyFill="1" applyBorder="1" applyAlignment="1">
      <alignment horizontal="center" vertical="center"/>
    </xf>
    <xf numFmtId="12" fontId="5" fillId="26" borderId="14" xfId="1" applyNumberFormat="1" applyFont="1" applyFill="1" applyBorder="1" applyAlignment="1">
      <alignment horizontal="right" vertical="center"/>
    </xf>
    <xf numFmtId="12" fontId="4" fillId="0" borderId="0" xfId="1" applyNumberFormat="1" applyFont="1" applyFill="1" applyBorder="1" applyAlignment="1">
      <alignment horizontal="center" vertical="center"/>
    </xf>
    <xf numFmtId="0" fontId="75" fillId="26" borderId="14" xfId="1" applyFont="1" applyFill="1" applyBorder="1" applyAlignment="1">
      <alignment horizontal="center" vertical="center"/>
    </xf>
    <xf numFmtId="1" fontId="4" fillId="0" borderId="14" xfId="1" applyNumberFormat="1" applyFont="1" applyBorder="1" applyAlignment="1">
      <alignment vertical="center"/>
    </xf>
    <xf numFmtId="1" fontId="4" fillId="0" borderId="0" xfId="1" applyNumberFormat="1" applyFont="1" applyBorder="1" applyAlignment="1">
      <alignment vertical="center"/>
    </xf>
    <xf numFmtId="1" fontId="4" fillId="0" borderId="0" xfId="1" applyNumberFormat="1" applyFont="1" applyFill="1" applyBorder="1" applyAlignment="1">
      <alignment vertical="center"/>
    </xf>
    <xf numFmtId="0" fontId="14" fillId="18" borderId="14" xfId="1" applyFont="1" applyFill="1" applyBorder="1" applyAlignment="1">
      <alignment horizontal="center" vertical="center"/>
    </xf>
    <xf numFmtId="0" fontId="14" fillId="22" borderId="14" xfId="1" applyFont="1" applyFill="1" applyBorder="1" applyAlignment="1">
      <alignment horizontal="center" vertical="center"/>
    </xf>
    <xf numFmtId="0" fontId="42" fillId="18" borderId="14" xfId="1" applyFont="1" applyFill="1" applyBorder="1" applyAlignment="1">
      <alignment horizontal="center" vertical="center"/>
    </xf>
    <xf numFmtId="0" fontId="7" fillId="5" borderId="0" xfId="1" applyFont="1" applyFill="1" applyAlignment="1">
      <alignment vertical="center"/>
    </xf>
    <xf numFmtId="0" fontId="15" fillId="0" borderId="14" xfId="1" applyFont="1" applyBorder="1" applyAlignment="1">
      <alignment vertical="center"/>
    </xf>
    <xf numFmtId="2" fontId="15" fillId="0" borderId="14" xfId="1" applyNumberFormat="1" applyFont="1" applyBorder="1" applyAlignment="1">
      <alignment vertical="center"/>
    </xf>
    <xf numFmtId="0" fontId="65" fillId="27" borderId="0" xfId="1" applyFont="1" applyFill="1" applyBorder="1" applyAlignment="1">
      <alignment horizontal="center" vertical="center"/>
    </xf>
    <xf numFmtId="0" fontId="90" fillId="28" borderId="0" xfId="1" applyFont="1" applyFill="1" applyBorder="1" applyAlignment="1">
      <alignment horizontal="center" vertical="center"/>
    </xf>
    <xf numFmtId="0" fontId="65" fillId="17" borderId="0" xfId="1" applyFont="1" applyFill="1" applyBorder="1" applyAlignment="1">
      <alignment horizontal="center" vertical="center"/>
    </xf>
    <xf numFmtId="0" fontId="16" fillId="5" borderId="0" xfId="1" applyFont="1" applyFill="1"/>
    <xf numFmtId="0" fontId="65" fillId="29" borderId="14" xfId="1" applyFont="1" applyFill="1" applyBorder="1" applyAlignment="1">
      <alignment horizontal="center" vertical="center"/>
    </xf>
    <xf numFmtId="0" fontId="90" fillId="28" borderId="14" xfId="1" applyFont="1" applyFill="1" applyBorder="1" applyAlignment="1">
      <alignment horizontal="center" vertical="center"/>
    </xf>
    <xf numFmtId="2" fontId="4" fillId="0" borderId="0" xfId="1" applyNumberFormat="1" applyFont="1" applyBorder="1" applyAlignment="1">
      <alignment vertical="center"/>
    </xf>
    <xf numFmtId="0" fontId="7" fillId="0" borderId="40" xfId="1" applyFont="1" applyBorder="1" applyAlignment="1">
      <alignment vertical="top"/>
    </xf>
    <xf numFmtId="0" fontId="7" fillId="0" borderId="0" xfId="1" applyFont="1" applyAlignment="1">
      <alignment horizontal="left" vertical="top"/>
    </xf>
    <xf numFmtId="0" fontId="11" fillId="9" borderId="48" xfId="1" applyFont="1" applyFill="1" applyBorder="1" applyAlignment="1">
      <alignment vertical="center"/>
    </xf>
    <xf numFmtId="0" fontId="11" fillId="9" borderId="49" xfId="1" applyFont="1" applyFill="1" applyBorder="1" applyAlignment="1">
      <alignment vertical="center"/>
    </xf>
    <xf numFmtId="0" fontId="11" fillId="9" borderId="50" xfId="1" applyFont="1" applyFill="1" applyBorder="1" applyAlignment="1">
      <alignment horizontal="center" vertical="center"/>
    </xf>
    <xf numFmtId="0" fontId="5" fillId="0" borderId="43" xfId="1" applyFont="1" applyBorder="1" applyAlignment="1">
      <alignment horizontal="center" vertical="center"/>
    </xf>
    <xf numFmtId="0" fontId="64" fillId="30" borderId="51" xfId="1" applyFont="1" applyFill="1" applyBorder="1" applyAlignment="1">
      <alignment vertical="center"/>
    </xf>
    <xf numFmtId="0" fontId="64" fillId="9" borderId="52" xfId="1" applyFont="1" applyFill="1" applyBorder="1" applyAlignment="1">
      <alignment horizontal="center" vertical="center"/>
    </xf>
    <xf numFmtId="0" fontId="87" fillId="9" borderId="53" xfId="1" applyFont="1" applyFill="1" applyBorder="1" applyAlignment="1">
      <alignment horizontal="center" vertical="center"/>
    </xf>
    <xf numFmtId="0" fontId="11" fillId="9" borderId="54" xfId="1" applyFont="1" applyFill="1" applyBorder="1" applyAlignment="1">
      <alignment vertical="center"/>
    </xf>
    <xf numFmtId="0" fontId="11" fillId="9" borderId="17" xfId="1" applyFont="1" applyFill="1" applyBorder="1" applyAlignment="1">
      <alignment vertical="center"/>
    </xf>
    <xf numFmtId="0" fontId="11" fillId="9" borderId="55" xfId="1" applyFont="1" applyFill="1" applyBorder="1" applyAlignment="1">
      <alignment horizontal="center" vertical="center"/>
    </xf>
    <xf numFmtId="0" fontId="5" fillId="0" borderId="56" xfId="1" applyFont="1" applyBorder="1" applyAlignment="1">
      <alignment horizontal="center" vertical="center"/>
    </xf>
    <xf numFmtId="0" fontId="5" fillId="0" borderId="14" xfId="1" applyFont="1" applyBorder="1" applyAlignment="1">
      <alignment vertical="center"/>
    </xf>
    <xf numFmtId="0" fontId="11" fillId="9" borderId="57" xfId="1" applyFont="1" applyFill="1" applyBorder="1" applyAlignment="1">
      <alignment vertical="center"/>
    </xf>
    <xf numFmtId="0" fontId="11" fillId="9" borderId="58" xfId="1" applyFont="1" applyFill="1" applyBorder="1" applyAlignment="1">
      <alignment vertical="center"/>
    </xf>
    <xf numFmtId="0" fontId="11" fillId="9" borderId="59" xfId="1" applyFont="1" applyFill="1" applyBorder="1" applyAlignment="1">
      <alignment horizontal="center" vertical="center"/>
    </xf>
    <xf numFmtId="0" fontId="5" fillId="0" borderId="47" xfId="1" applyFont="1" applyBorder="1" applyAlignment="1">
      <alignment horizontal="center" vertical="center"/>
    </xf>
    <xf numFmtId="0" fontId="11" fillId="9" borderId="60" xfId="1" applyFont="1" applyFill="1" applyBorder="1" applyAlignment="1">
      <alignment vertical="center"/>
    </xf>
    <xf numFmtId="0" fontId="11" fillId="9" borderId="61" xfId="1" applyFont="1" applyFill="1" applyBorder="1" applyAlignment="1">
      <alignment vertical="center"/>
    </xf>
    <xf numFmtId="0" fontId="5" fillId="0" borderId="0" xfId="1" applyFont="1" applyBorder="1" applyAlignment="1">
      <alignment vertical="center"/>
    </xf>
    <xf numFmtId="0" fontId="7" fillId="0" borderId="0" xfId="1" applyFont="1" applyFill="1" applyBorder="1" applyAlignment="1">
      <alignment horizontal="left" vertical="center"/>
    </xf>
    <xf numFmtId="0" fontId="9" fillId="0" borderId="0" xfId="1" applyFont="1" applyFill="1" applyBorder="1" applyAlignment="1">
      <alignment horizontal="center" vertical="center"/>
    </xf>
    <xf numFmtId="0" fontId="7" fillId="0" borderId="0" xfId="1" applyFont="1" applyFill="1" applyBorder="1" applyAlignment="1">
      <alignment horizontal="center" vertical="center"/>
    </xf>
    <xf numFmtId="0" fontId="11" fillId="0" borderId="13" xfId="1" applyFont="1" applyFill="1" applyBorder="1" applyAlignment="1">
      <alignment horizontal="center" vertical="center"/>
    </xf>
    <xf numFmtId="0" fontId="11" fillId="0" borderId="2" xfId="1" applyFont="1" applyFill="1" applyBorder="1" applyAlignment="1">
      <alignment horizontal="center" vertical="center"/>
    </xf>
    <xf numFmtId="0" fontId="9" fillId="0" borderId="13" xfId="1" applyFont="1" applyFill="1" applyBorder="1" applyAlignment="1">
      <alignment vertical="center"/>
    </xf>
    <xf numFmtId="0" fontId="4" fillId="0" borderId="14" xfId="1" applyFont="1" applyFill="1" applyBorder="1"/>
    <xf numFmtId="0" fontId="11" fillId="0" borderId="5" xfId="1" applyFont="1" applyFill="1" applyBorder="1" applyAlignment="1">
      <alignment horizontal="center" vertical="center"/>
    </xf>
    <xf numFmtId="0" fontId="11" fillId="0" borderId="6" xfId="1" applyFont="1" applyFill="1" applyBorder="1" applyAlignment="1">
      <alignment horizontal="center" vertical="center"/>
    </xf>
    <xf numFmtId="0" fontId="9" fillId="0" borderId="26" xfId="1" applyFont="1" applyFill="1" applyBorder="1" applyAlignment="1">
      <alignment vertical="center"/>
    </xf>
    <xf numFmtId="0" fontId="4" fillId="0" borderId="14" xfId="1" applyFont="1" applyFill="1" applyBorder="1" applyAlignment="1"/>
    <xf numFmtId="0" fontId="4" fillId="0" borderId="14" xfId="1" applyFont="1" applyFill="1" applyBorder="1" applyAlignment="1">
      <alignment horizontal="center" vertical="center"/>
    </xf>
    <xf numFmtId="0" fontId="7" fillId="0" borderId="0" xfId="1" applyFont="1" applyFill="1" applyBorder="1" applyAlignment="1">
      <alignment horizontal="left"/>
    </xf>
    <xf numFmtId="0" fontId="7" fillId="0" borderId="0" xfId="1" applyFont="1" applyFill="1" applyBorder="1" applyAlignment="1"/>
    <xf numFmtId="0" fontId="4" fillId="0" borderId="14" xfId="1" applyFont="1" applyBorder="1"/>
    <xf numFmtId="0" fontId="4" fillId="0" borderId="14" xfId="1" applyFont="1" applyBorder="1" applyAlignment="1"/>
    <xf numFmtId="0" fontId="9" fillId="0" borderId="0" xfId="1" applyFont="1" applyFill="1" applyBorder="1" applyAlignment="1">
      <alignment vertical="center"/>
    </xf>
    <xf numFmtId="165" fontId="9" fillId="0" borderId="0" xfId="3" applyNumberFormat="1" applyFont="1" applyFill="1" applyBorder="1" applyAlignment="1">
      <alignment horizontal="center" vertical="center"/>
    </xf>
    <xf numFmtId="0" fontId="15" fillId="15" borderId="0" xfId="1" applyFont="1" applyFill="1"/>
    <xf numFmtId="0" fontId="15" fillId="0" borderId="0" xfId="1" applyFont="1" applyFill="1" applyBorder="1" applyAlignment="1">
      <alignment horizontal="center" vertical="center"/>
    </xf>
    <xf numFmtId="0" fontId="15" fillId="0" borderId="0" xfId="1" applyFont="1" applyFill="1" applyBorder="1" applyAlignment="1">
      <alignment vertical="center"/>
    </xf>
    <xf numFmtId="0" fontId="93" fillId="0" borderId="14" xfId="1" applyFont="1" applyFill="1" applyBorder="1" applyAlignment="1">
      <alignment horizontal="center" vertical="center"/>
    </xf>
    <xf numFmtId="0" fontId="94" fillId="0" borderId="14" xfId="1" applyFont="1" applyFill="1" applyBorder="1" applyAlignment="1">
      <alignment horizontal="center" vertical="center" wrapText="1"/>
    </xf>
    <xf numFmtId="4" fontId="94" fillId="0" borderId="14" xfId="1" applyNumberFormat="1" applyFont="1" applyFill="1" applyBorder="1" applyAlignment="1">
      <alignment horizontal="center" vertical="center" wrapText="1"/>
    </xf>
    <xf numFmtId="0" fontId="94" fillId="0" borderId="14" xfId="1" applyFont="1" applyFill="1" applyBorder="1" applyAlignment="1">
      <alignment horizontal="center" vertical="center"/>
    </xf>
    <xf numFmtId="0" fontId="4" fillId="12" borderId="0" xfId="1" applyFont="1" applyFill="1" applyAlignment="1"/>
    <xf numFmtId="0" fontId="4" fillId="12" borderId="0" xfId="1" applyFont="1" applyFill="1"/>
    <xf numFmtId="0" fontId="78" fillId="15" borderId="14" xfId="1" applyFont="1" applyFill="1" applyBorder="1" applyAlignment="1">
      <alignment horizontal="center" vertical="center"/>
    </xf>
    <xf numFmtId="0" fontId="16" fillId="0" borderId="0" xfId="1" applyFont="1" applyFill="1" applyBorder="1" applyAlignment="1">
      <alignment horizontal="center" vertical="center"/>
    </xf>
    <xf numFmtId="1" fontId="93" fillId="0" borderId="62" xfId="1" applyNumberFormat="1" applyFont="1" applyFill="1" applyBorder="1" applyAlignment="1">
      <alignment horizontal="center" vertical="center"/>
    </xf>
    <xf numFmtId="167" fontId="93" fillId="0" borderId="14" xfId="1" applyNumberFormat="1" applyFont="1" applyBorder="1" applyAlignment="1">
      <alignment horizontal="right" vertical="center"/>
    </xf>
    <xf numFmtId="167" fontId="95" fillId="0" borderId="62" xfId="1" applyNumberFormat="1" applyFont="1" applyFill="1" applyBorder="1" applyAlignment="1">
      <alignment horizontal="right" vertical="center"/>
    </xf>
    <xf numFmtId="0" fontId="93" fillId="0" borderId="14" xfId="1" applyFont="1" applyFill="1" applyBorder="1" applyAlignment="1">
      <alignment horizontal="right" vertical="center"/>
    </xf>
    <xf numFmtId="0" fontId="15" fillId="0" borderId="0" xfId="1" applyFont="1" applyFill="1" applyBorder="1"/>
    <xf numFmtId="0" fontId="66" fillId="0" borderId="62" xfId="1" applyFont="1" applyFill="1" applyBorder="1" applyAlignment="1">
      <alignment horizontal="center" vertical="center"/>
    </xf>
    <xf numFmtId="167" fontId="96" fillId="0" borderId="14" xfId="1" applyNumberFormat="1" applyFont="1" applyBorder="1" applyAlignment="1">
      <alignment horizontal="right" vertical="center"/>
    </xf>
    <xf numFmtId="9" fontId="94" fillId="0" borderId="14" xfId="4" applyFont="1" applyFill="1" applyBorder="1" applyAlignment="1">
      <alignment horizontal="right" vertical="center"/>
    </xf>
    <xf numFmtId="1" fontId="93" fillId="0" borderId="14" xfId="1" applyNumberFormat="1" applyFont="1" applyFill="1" applyBorder="1" applyAlignment="1">
      <alignment horizontal="center" vertical="center"/>
    </xf>
    <xf numFmtId="167" fontId="93" fillId="0" borderId="14" xfId="3" applyNumberFormat="1" applyFont="1" applyBorder="1" applyAlignment="1">
      <alignment horizontal="right" vertical="center"/>
    </xf>
    <xf numFmtId="167" fontId="95" fillId="0" borderId="14" xfId="3" applyNumberFormat="1" applyFont="1" applyFill="1" applyBorder="1" applyAlignment="1">
      <alignment horizontal="right" vertical="center"/>
    </xf>
    <xf numFmtId="168" fontId="93" fillId="0" borderId="14" xfId="4" applyNumberFormat="1" applyFont="1" applyFill="1" applyBorder="1" applyAlignment="1">
      <alignment horizontal="right" vertical="center"/>
    </xf>
    <xf numFmtId="167" fontId="93" fillId="0" borderId="14" xfId="5" applyNumberFormat="1" applyFont="1" applyBorder="1" applyAlignment="1">
      <alignment horizontal="right" vertical="center"/>
    </xf>
    <xf numFmtId="167" fontId="96" fillId="0" borderId="14" xfId="1" applyNumberFormat="1" applyFont="1" applyFill="1" applyBorder="1" applyAlignment="1">
      <alignment horizontal="right" vertical="center"/>
    </xf>
    <xf numFmtId="168" fontId="94" fillId="0" borderId="14" xfId="4" applyNumberFormat="1" applyFont="1" applyFill="1" applyBorder="1" applyAlignment="1">
      <alignment horizontal="right" vertical="center"/>
    </xf>
    <xf numFmtId="0" fontId="15" fillId="0" borderId="0" xfId="1" applyFont="1" applyFill="1" applyBorder="1" applyAlignment="1"/>
    <xf numFmtId="0" fontId="15" fillId="0" borderId="0" xfId="1" applyFont="1" applyFill="1"/>
    <xf numFmtId="1" fontId="93" fillId="0" borderId="0" xfId="1" applyNumberFormat="1" applyFont="1" applyFill="1" applyBorder="1" applyAlignment="1">
      <alignment horizontal="center" vertical="center"/>
    </xf>
    <xf numFmtId="167" fontId="93" fillId="0" borderId="0" xfId="3" applyNumberFormat="1" applyFont="1" applyBorder="1" applyAlignment="1">
      <alignment horizontal="right" vertical="center"/>
    </xf>
    <xf numFmtId="167" fontId="95" fillId="0" borderId="0" xfId="3" applyNumberFormat="1" applyFont="1" applyFill="1" applyBorder="1" applyAlignment="1">
      <alignment horizontal="right" vertical="center"/>
    </xf>
    <xf numFmtId="168" fontId="93" fillId="0" borderId="0" xfId="4" applyNumberFormat="1" applyFont="1" applyFill="1" applyBorder="1" applyAlignment="1">
      <alignment horizontal="right" vertical="center"/>
    </xf>
    <xf numFmtId="0" fontId="66" fillId="0" borderId="0" xfId="1" applyFont="1" applyFill="1" applyBorder="1" applyAlignment="1">
      <alignment horizontal="center" vertical="center"/>
    </xf>
    <xf numFmtId="167" fontId="93" fillId="0" borderId="0" xfId="5" applyNumberFormat="1" applyFont="1" applyBorder="1" applyAlignment="1">
      <alignment horizontal="right" vertical="center"/>
    </xf>
    <xf numFmtId="167" fontId="96" fillId="0" borderId="0" xfId="1" applyNumberFormat="1" applyFont="1" applyFill="1" applyBorder="1" applyAlignment="1">
      <alignment horizontal="right" vertical="center"/>
    </xf>
    <xf numFmtId="168" fontId="94" fillId="0" borderId="0" xfId="4" applyNumberFormat="1" applyFont="1" applyFill="1" applyBorder="1" applyAlignment="1">
      <alignment horizontal="right" vertical="center"/>
    </xf>
    <xf numFmtId="0" fontId="98" fillId="5" borderId="0" xfId="1" applyFont="1" applyFill="1"/>
    <xf numFmtId="0" fontId="31" fillId="0" borderId="0" xfId="1" applyFont="1" applyFill="1" applyAlignment="1">
      <alignment horizontal="left"/>
    </xf>
    <xf numFmtId="0" fontId="86" fillId="0" borderId="0" xfId="1" applyFont="1" applyFill="1" applyAlignment="1">
      <alignment vertical="center"/>
    </xf>
    <xf numFmtId="0" fontId="68" fillId="0" borderId="0" xfId="1" applyFont="1" applyAlignment="1">
      <alignment horizontal="center" vertical="center"/>
    </xf>
    <xf numFmtId="0" fontId="66" fillId="0" borderId="0" xfId="1" applyFont="1" applyFill="1" applyAlignment="1"/>
    <xf numFmtId="0" fontId="66" fillId="0" borderId="0" xfId="1" applyFont="1" applyAlignment="1"/>
    <xf numFmtId="0" fontId="66" fillId="0" borderId="0" xfId="1" applyFont="1"/>
    <xf numFmtId="0" fontId="38" fillId="31" borderId="14" xfId="1" applyFont="1" applyFill="1" applyBorder="1" applyAlignment="1">
      <alignment horizontal="center" vertical="center"/>
    </xf>
    <xf numFmtId="0" fontId="4" fillId="31" borderId="14" xfId="1" applyFont="1" applyFill="1" applyBorder="1" applyAlignment="1">
      <alignment horizontal="center" vertical="center"/>
    </xf>
    <xf numFmtId="0" fontId="14" fillId="0" borderId="14" xfId="1" applyFont="1" applyFill="1" applyBorder="1" applyAlignment="1">
      <alignment horizontal="center" vertical="center"/>
    </xf>
    <xf numFmtId="0" fontId="42" fillId="31" borderId="14" xfId="1" applyFont="1" applyFill="1" applyBorder="1" applyAlignment="1">
      <alignment horizontal="center" vertical="center"/>
    </xf>
    <xf numFmtId="0" fontId="42" fillId="0" borderId="0" xfId="1" applyFont="1" applyFill="1" applyBorder="1" applyAlignment="1">
      <alignment horizontal="center" vertical="center"/>
    </xf>
    <xf numFmtId="0" fontId="14" fillId="24" borderId="14" xfId="1" applyFont="1" applyFill="1" applyBorder="1" applyAlignment="1">
      <alignment horizontal="center" vertical="center"/>
    </xf>
    <xf numFmtId="0" fontId="76" fillId="24" borderId="14" xfId="1" applyFont="1" applyFill="1" applyBorder="1" applyAlignment="1">
      <alignment horizontal="center" vertical="center"/>
    </xf>
    <xf numFmtId="0" fontId="76" fillId="0" borderId="0" xfId="1" applyFont="1" applyFill="1" applyBorder="1" applyAlignment="1">
      <alignment horizontal="center" vertical="center"/>
    </xf>
    <xf numFmtId="0" fontId="42" fillId="24" borderId="14" xfId="1" applyFont="1" applyFill="1" applyBorder="1" applyAlignment="1">
      <alignment horizontal="center" vertical="center"/>
    </xf>
    <xf numFmtId="0" fontId="4" fillId="31" borderId="14" xfId="1" applyFont="1" applyFill="1" applyBorder="1" applyAlignment="1">
      <alignment vertical="center"/>
    </xf>
    <xf numFmtId="0" fontId="64" fillId="24" borderId="14" xfId="1" applyFont="1" applyFill="1" applyBorder="1" applyAlignment="1">
      <alignment horizontal="center" vertical="center"/>
    </xf>
    <xf numFmtId="0" fontId="4" fillId="24" borderId="14" xfId="1" applyFont="1" applyFill="1" applyBorder="1" applyAlignment="1">
      <alignment horizontal="center" vertical="center"/>
    </xf>
    <xf numFmtId="0" fontId="4" fillId="24" borderId="14" xfId="1" applyFont="1" applyFill="1" applyBorder="1" applyAlignment="1">
      <alignment vertical="center"/>
    </xf>
    <xf numFmtId="0" fontId="4" fillId="2" borderId="15" xfId="1" applyFont="1" applyFill="1" applyBorder="1" applyAlignment="1">
      <alignment vertical="center"/>
    </xf>
    <xf numFmtId="0" fontId="4" fillId="0" borderId="39" xfId="1" applyFont="1" applyFill="1" applyBorder="1"/>
    <xf numFmtId="0" fontId="64" fillId="0" borderId="14" xfId="1" applyFont="1" applyFill="1" applyBorder="1" applyAlignment="1">
      <alignment horizontal="center" vertical="center"/>
    </xf>
    <xf numFmtId="0" fontId="9" fillId="0" borderId="0" xfId="1" applyFont="1" applyFill="1" applyBorder="1" applyAlignment="1">
      <alignment horizontal="left" vertical="center"/>
    </xf>
    <xf numFmtId="0" fontId="9" fillId="0" borderId="14" xfId="1" applyFont="1" applyFill="1" applyBorder="1" applyAlignment="1">
      <alignment horizontal="center" vertical="center"/>
    </xf>
    <xf numFmtId="0" fontId="9" fillId="0" borderId="14" xfId="1" applyFont="1" applyBorder="1" applyAlignment="1">
      <alignment horizontal="center" vertical="center"/>
    </xf>
    <xf numFmtId="0" fontId="15" fillId="0" borderId="14" xfId="1" applyFont="1" applyBorder="1"/>
    <xf numFmtId="0" fontId="9" fillId="0" borderId="0" xfId="1" applyFont="1" applyBorder="1" applyAlignment="1">
      <alignment horizontal="center" vertical="center"/>
    </xf>
    <xf numFmtId="0" fontId="15" fillId="0" borderId="0" xfId="1" applyFont="1" applyBorder="1"/>
    <xf numFmtId="0" fontId="1" fillId="0" borderId="0" xfId="6" applyFont="1" applyAlignment="1">
      <alignment horizontal="center"/>
    </xf>
    <xf numFmtId="0" fontId="101" fillId="0" borderId="0" xfId="6" applyFont="1" applyBorder="1" applyAlignment="1">
      <alignment vertical="center" wrapText="1"/>
    </xf>
    <xf numFmtId="0" fontId="102" fillId="0" borderId="0" xfId="6" applyFont="1"/>
    <xf numFmtId="0" fontId="1" fillId="0" borderId="0" xfId="6"/>
    <xf numFmtId="0" fontId="38" fillId="0" borderId="0" xfId="6" applyFont="1" applyBorder="1" applyAlignment="1">
      <alignment wrapText="1"/>
    </xf>
    <xf numFmtId="0" fontId="103" fillId="0" borderId="0" xfId="6" applyFont="1" applyAlignment="1">
      <alignment horizontal="center" vertical="center"/>
    </xf>
    <xf numFmtId="0" fontId="5" fillId="5" borderId="0" xfId="1" applyFont="1" applyFill="1" applyAlignment="1"/>
    <xf numFmtId="0" fontId="103" fillId="0" borderId="0" xfId="6" applyFont="1" applyBorder="1" applyAlignment="1">
      <alignment vertical="center"/>
    </xf>
    <xf numFmtId="0" fontId="84" fillId="0" borderId="0" xfId="1" applyFont="1" applyFill="1" applyBorder="1" applyAlignment="1">
      <alignment vertical="center"/>
    </xf>
    <xf numFmtId="0" fontId="105" fillId="0" borderId="0" xfId="6" applyFont="1" applyAlignment="1">
      <alignment horizontal="center" vertical="center"/>
    </xf>
    <xf numFmtId="0" fontId="14" fillId="0" borderId="14" xfId="6" applyFont="1" applyBorder="1" applyAlignment="1">
      <alignment horizontal="center" vertical="center"/>
    </xf>
    <xf numFmtId="2" fontId="14" fillId="0" borderId="14" xfId="6" applyNumberFormat="1" applyFont="1" applyBorder="1" applyAlignment="1">
      <alignment horizontal="center" vertical="center"/>
    </xf>
    <xf numFmtId="0" fontId="31" fillId="0" borderId="14" xfId="6" applyFont="1" applyBorder="1" applyAlignment="1">
      <alignment horizontal="center" vertical="center"/>
    </xf>
    <xf numFmtId="0" fontId="107" fillId="0" borderId="0" xfId="6" applyFont="1" applyBorder="1" applyAlignment="1">
      <alignment horizontal="center" vertical="center"/>
    </xf>
    <xf numFmtId="0" fontId="84" fillId="6" borderId="0" xfId="1" applyFont="1" applyFill="1" applyBorder="1" applyAlignment="1">
      <alignment vertical="center"/>
    </xf>
    <xf numFmtId="0" fontId="103" fillId="6" borderId="0" xfId="6" applyFont="1" applyFill="1" applyAlignment="1">
      <alignment horizontal="center" vertical="center"/>
    </xf>
    <xf numFmtId="0" fontId="4" fillId="6" borderId="0" xfId="1" applyFont="1" applyFill="1" applyAlignment="1"/>
    <xf numFmtId="0" fontId="16" fillId="5" borderId="0" xfId="1" applyFont="1" applyFill="1" applyAlignment="1"/>
    <xf numFmtId="0" fontId="5" fillId="0" borderId="0" xfId="6" applyFont="1"/>
    <xf numFmtId="0" fontId="5" fillId="0" borderId="14" xfId="6" applyFont="1" applyBorder="1" applyAlignment="1">
      <alignment horizontal="center"/>
    </xf>
    <xf numFmtId="0" fontId="1" fillId="0" borderId="0" xfId="6" applyFont="1" applyBorder="1" applyAlignment="1">
      <alignment horizontal="center"/>
    </xf>
    <xf numFmtId="0" fontId="1" fillId="6" borderId="0" xfId="6" applyFill="1"/>
    <xf numFmtId="0" fontId="16" fillId="5" borderId="0" xfId="1" applyFont="1" applyFill="1" applyAlignment="1">
      <alignment wrapText="1"/>
    </xf>
    <xf numFmtId="169" fontId="1" fillId="0" borderId="0" xfId="6" applyNumberFormat="1" applyBorder="1" applyAlignment="1">
      <alignment horizontal="left"/>
    </xf>
    <xf numFmtId="170" fontId="1" fillId="0" borderId="0" xfId="6" applyNumberFormat="1" applyBorder="1" applyAlignment="1">
      <alignment horizontal="left"/>
    </xf>
    <xf numFmtId="0" fontId="5" fillId="0" borderId="0" xfId="6" applyFont="1" applyAlignment="1">
      <alignment horizontal="center"/>
    </xf>
    <xf numFmtId="0" fontId="15" fillId="0" borderId="0" xfId="6" applyFont="1" applyBorder="1" applyAlignment="1">
      <alignment vertical="center" wrapText="1"/>
    </xf>
    <xf numFmtId="0" fontId="7" fillId="0" borderId="0" xfId="6" applyFont="1"/>
    <xf numFmtId="0" fontId="38" fillId="0" borderId="0" xfId="6" applyFont="1" applyAlignment="1">
      <alignment horizontal="center" vertical="center"/>
    </xf>
    <xf numFmtId="0" fontId="22" fillId="0" borderId="0" xfId="1" applyFont="1" applyFill="1"/>
    <xf numFmtId="0" fontId="2" fillId="0" borderId="0" xfId="6" applyFont="1" applyFill="1"/>
    <xf numFmtId="0" fontId="22" fillId="0" borderId="0" xfId="1" applyFont="1" applyFill="1" applyAlignment="1"/>
    <xf numFmtId="0" fontId="1" fillId="0" borderId="14" xfId="6" applyFont="1" applyBorder="1" applyAlignment="1">
      <alignment horizontal="center"/>
    </xf>
    <xf numFmtId="0" fontId="4" fillId="0" borderId="0" xfId="1" applyFont="1" applyAlignment="1">
      <alignment vertical="center"/>
    </xf>
    <xf numFmtId="0" fontId="1" fillId="0" borderId="0" xfId="6" applyFill="1"/>
    <xf numFmtId="0" fontId="14" fillId="0" borderId="14" xfId="6" applyFont="1" applyBorder="1" applyAlignment="1">
      <alignment horizontal="center"/>
    </xf>
    <xf numFmtId="2" fontId="4" fillId="0" borderId="14" xfId="6" applyNumberFormat="1" applyFont="1" applyBorder="1" applyAlignment="1">
      <alignment horizontal="center"/>
    </xf>
    <xf numFmtId="0" fontId="107" fillId="0" borderId="16" xfId="6" applyFont="1" applyBorder="1" applyAlignment="1">
      <alignment horizontal="center" vertical="center"/>
    </xf>
    <xf numFmtId="0" fontId="107" fillId="0" borderId="14" xfId="6" applyFont="1" applyBorder="1" applyAlignment="1">
      <alignment horizontal="center" vertical="center"/>
    </xf>
    <xf numFmtId="0" fontId="1" fillId="0" borderId="14" xfId="6" applyFont="1" applyBorder="1" applyAlignment="1">
      <alignment horizontal="center" vertical="center"/>
    </xf>
    <xf numFmtId="1" fontId="5" fillId="0" borderId="14" xfId="6" applyNumberFormat="1" applyFont="1" applyBorder="1" applyAlignment="1">
      <alignment horizontal="center" vertical="center"/>
    </xf>
    <xf numFmtId="0" fontId="1" fillId="0" borderId="16" xfId="6" applyFont="1" applyBorder="1" applyAlignment="1">
      <alignment horizontal="center"/>
    </xf>
    <xf numFmtId="172" fontId="76" fillId="0" borderId="0" xfId="1" applyNumberFormat="1" applyFont="1" applyAlignment="1">
      <alignment horizontal="center"/>
    </xf>
    <xf numFmtId="172" fontId="76" fillId="0" borderId="0" xfId="1" applyNumberFormat="1" applyFont="1" applyBorder="1" applyAlignment="1">
      <alignment horizontal="center"/>
    </xf>
    <xf numFmtId="0" fontId="76" fillId="0" borderId="0" xfId="1" applyFont="1" applyBorder="1" applyAlignment="1">
      <alignment horizontal="center"/>
    </xf>
    <xf numFmtId="0" fontId="58" fillId="5" borderId="0" xfId="1" applyFont="1" applyFill="1"/>
    <xf numFmtId="0" fontId="43" fillId="5" borderId="0" xfId="1" applyFont="1" applyFill="1"/>
    <xf numFmtId="0" fontId="76" fillId="0" borderId="0" xfId="1" applyFont="1" applyAlignment="1">
      <alignment horizontal="center"/>
    </xf>
    <xf numFmtId="0" fontId="66" fillId="5" borderId="0" xfId="1" applyFont="1" applyFill="1"/>
    <xf numFmtId="172" fontId="14" fillId="0" borderId="14" xfId="1" applyNumberFormat="1" applyFont="1" applyBorder="1" applyAlignment="1">
      <alignment horizontal="center"/>
    </xf>
    <xf numFmtId="173" fontId="66" fillId="0" borderId="14" xfId="1" applyNumberFormat="1" applyFont="1" applyBorder="1" applyAlignment="1">
      <alignment horizontal="center"/>
    </xf>
    <xf numFmtId="0" fontId="15" fillId="0" borderId="14" xfId="1" applyFont="1" applyFill="1" applyBorder="1" applyAlignment="1">
      <alignment vertical="center"/>
    </xf>
    <xf numFmtId="174" fontId="15" fillId="0" borderId="14" xfId="1" applyNumberFormat="1" applyFont="1" applyBorder="1" applyAlignment="1">
      <alignment vertical="center"/>
    </xf>
    <xf numFmtId="49" fontId="9" fillId="5" borderId="14" xfId="1" applyNumberFormat="1" applyFont="1" applyFill="1" applyBorder="1" applyAlignment="1">
      <alignment horizontal="center" vertical="center" wrapText="1"/>
    </xf>
    <xf numFmtId="0" fontId="22" fillId="0" borderId="0" xfId="1" applyFont="1" applyFill="1" applyBorder="1"/>
    <xf numFmtId="0" fontId="80" fillId="33" borderId="0" xfId="1" applyFont="1" applyFill="1" applyBorder="1"/>
    <xf numFmtId="0" fontId="111" fillId="33" borderId="0" xfId="1" applyFont="1" applyFill="1" applyBorder="1" applyAlignment="1">
      <alignment horizontal="left" vertical="top"/>
    </xf>
    <xf numFmtId="0" fontId="15" fillId="0" borderId="14" xfId="1" applyNumberFormat="1" applyFont="1" applyBorder="1" applyAlignment="1">
      <alignment horizontal="right" vertical="center"/>
    </xf>
    <xf numFmtId="0" fontId="4" fillId="0" borderId="15" xfId="1" applyFont="1" applyFill="1" applyBorder="1" applyAlignment="1">
      <alignment horizontal="center"/>
    </xf>
    <xf numFmtId="0" fontId="4" fillId="0" borderId="16" xfId="1" applyFont="1" applyFill="1" applyBorder="1" applyAlignment="1">
      <alignment horizontal="center"/>
    </xf>
    <xf numFmtId="0" fontId="112" fillId="0" borderId="0" xfId="1" applyFont="1" applyFill="1" applyBorder="1" applyAlignment="1">
      <alignment horizontal="center" vertical="center"/>
    </xf>
    <xf numFmtId="0" fontId="113" fillId="33" borderId="0" xfId="1" applyFont="1" applyFill="1" applyBorder="1" applyAlignment="1">
      <alignment horizontal="center" vertical="center"/>
    </xf>
    <xf numFmtId="0" fontId="114" fillId="33" borderId="0" xfId="1" applyFont="1" applyFill="1" applyBorder="1" applyAlignment="1">
      <alignment horizontal="center" vertical="center"/>
    </xf>
    <xf numFmtId="0" fontId="114" fillId="33" borderId="0" xfId="1" applyFont="1" applyFill="1" applyBorder="1" applyAlignment="1">
      <alignment vertical="center"/>
    </xf>
    <xf numFmtId="0" fontId="115" fillId="0" borderId="0" xfId="1" applyFont="1" applyFill="1" applyBorder="1" applyAlignment="1">
      <alignment vertical="center"/>
    </xf>
    <xf numFmtId="0" fontId="116" fillId="0" borderId="0" xfId="1" applyFont="1" applyFill="1" applyBorder="1" applyAlignment="1">
      <alignment vertical="center"/>
    </xf>
    <xf numFmtId="0" fontId="115" fillId="0" borderId="0" xfId="1" applyFont="1" applyFill="1" applyBorder="1" applyAlignment="1">
      <alignment horizontal="center" vertical="center"/>
    </xf>
    <xf numFmtId="0" fontId="80" fillId="33" borderId="0" xfId="1" applyFont="1" applyFill="1" applyBorder="1" applyAlignment="1">
      <alignment horizontal="center" vertical="center"/>
    </xf>
    <xf numFmtId="0" fontId="80" fillId="33" borderId="0" xfId="1" applyFont="1" applyFill="1" applyBorder="1" applyAlignment="1">
      <alignment vertical="center"/>
    </xf>
    <xf numFmtId="0" fontId="111" fillId="33" borderId="0" xfId="1" applyFont="1" applyFill="1" applyBorder="1" applyAlignment="1">
      <alignment vertical="center"/>
    </xf>
    <xf numFmtId="0" fontId="117" fillId="0" borderId="0" xfId="1" applyFont="1" applyFill="1" applyBorder="1" applyAlignment="1">
      <alignment horizontal="center" vertical="center"/>
    </xf>
    <xf numFmtId="0" fontId="22" fillId="0" borderId="0" xfId="1" applyFont="1" applyFill="1" applyBorder="1" applyAlignment="1">
      <alignment horizontal="center" vertical="center"/>
    </xf>
    <xf numFmtId="0" fontId="116" fillId="0" borderId="0" xfId="1" applyFont="1" applyFill="1" applyBorder="1" applyAlignment="1">
      <alignment horizontal="center" vertical="center"/>
    </xf>
    <xf numFmtId="0" fontId="22" fillId="0" borderId="0" xfId="1" applyFont="1" applyFill="1" applyBorder="1" applyAlignment="1">
      <alignment vertical="center"/>
    </xf>
    <xf numFmtId="0" fontId="22" fillId="0" borderId="0" xfId="1" applyFont="1" applyFill="1" applyBorder="1" applyAlignment="1"/>
    <xf numFmtId="0" fontId="80" fillId="33" borderId="0" xfId="1" applyFont="1" applyFill="1" applyBorder="1" applyAlignment="1"/>
    <xf numFmtId="0" fontId="118" fillId="33" borderId="0" xfId="1" applyFont="1" applyFill="1" applyBorder="1" applyAlignment="1">
      <alignment horizontal="center" vertical="center"/>
    </xf>
    <xf numFmtId="0" fontId="111" fillId="33" borderId="0" xfId="1" applyFont="1" applyFill="1" applyBorder="1" applyAlignment="1">
      <alignment horizontal="center" vertical="center"/>
    </xf>
    <xf numFmtId="0" fontId="119" fillId="33" borderId="0" xfId="1" applyFont="1" applyFill="1" applyBorder="1" applyAlignment="1">
      <alignment horizontal="center" vertical="center"/>
    </xf>
    <xf numFmtId="0" fontId="120" fillId="0" borderId="0" xfId="1" applyFont="1" applyFill="1" applyBorder="1" applyAlignment="1">
      <alignment horizontal="center" vertical="center"/>
    </xf>
    <xf numFmtId="0" fontId="22" fillId="0" borderId="0" xfId="1" applyFont="1"/>
    <xf numFmtId="0" fontId="80" fillId="33" borderId="0" xfId="1" applyFont="1" applyFill="1"/>
    <xf numFmtId="0" fontId="68" fillId="22" borderId="14" xfId="1" applyFont="1" applyFill="1" applyBorder="1" applyAlignment="1">
      <alignment horizontal="center" vertical="center"/>
    </xf>
    <xf numFmtId="0" fontId="121" fillId="18" borderId="14" xfId="1" applyFont="1" applyFill="1" applyBorder="1" applyAlignment="1">
      <alignment horizontal="center" vertical="center"/>
    </xf>
    <xf numFmtId="0" fontId="75" fillId="0" borderId="0" xfId="1" applyFont="1" applyFill="1" applyBorder="1" applyAlignment="1">
      <alignment vertical="center"/>
    </xf>
    <xf numFmtId="0" fontId="4" fillId="18" borderId="0" xfId="1" applyFont="1" applyFill="1" applyBorder="1"/>
    <xf numFmtId="0" fontId="75" fillId="18" borderId="0" xfId="1" applyFont="1" applyFill="1" applyBorder="1" applyAlignment="1">
      <alignment vertical="center"/>
    </xf>
    <xf numFmtId="0" fontId="4" fillId="22" borderId="0" xfId="1" applyFont="1" applyFill="1" applyAlignment="1"/>
    <xf numFmtId="0" fontId="122" fillId="0" borderId="14" xfId="1" applyFont="1" applyFill="1" applyBorder="1" applyAlignment="1">
      <alignment vertical="center"/>
    </xf>
    <xf numFmtId="0" fontId="19" fillId="0" borderId="0" xfId="1" applyFont="1" applyFill="1" applyBorder="1" applyAlignment="1">
      <alignment vertical="center"/>
    </xf>
    <xf numFmtId="0" fontId="19" fillId="18" borderId="0" xfId="1" applyFont="1" applyFill="1" applyBorder="1" applyAlignment="1">
      <alignment vertical="center"/>
    </xf>
    <xf numFmtId="0" fontId="44" fillId="0" borderId="0" xfId="1" applyFont="1" applyFill="1"/>
    <xf numFmtId="0" fontId="45" fillId="0" borderId="0" xfId="1" applyFont="1" applyFill="1"/>
    <xf numFmtId="0" fontId="44" fillId="0" borderId="0" xfId="1" applyFont="1"/>
    <xf numFmtId="0" fontId="45" fillId="0" borderId="0" xfId="1" applyFont="1"/>
    <xf numFmtId="0" fontId="14" fillId="5" borderId="0" xfId="1" applyFont="1" applyFill="1" applyBorder="1" applyAlignment="1">
      <alignment vertical="center" wrapText="1"/>
    </xf>
    <xf numFmtId="2" fontId="4" fillId="3" borderId="0" xfId="1" applyNumberFormat="1" applyFont="1" applyFill="1"/>
    <xf numFmtId="2" fontId="4" fillId="6" borderId="0" xfId="1" applyNumberFormat="1" applyFont="1" applyFill="1"/>
    <xf numFmtId="2" fontId="4" fillId="0" borderId="0" xfId="1" applyNumberFormat="1" applyFont="1"/>
    <xf numFmtId="2" fontId="4" fillId="0" borderId="0" xfId="1" applyNumberFormat="1" applyFont="1" applyAlignment="1"/>
    <xf numFmtId="0" fontId="7" fillId="0" borderId="63" xfId="1" applyFont="1" applyBorder="1" applyAlignment="1">
      <alignment horizontal="center" vertical="center"/>
    </xf>
    <xf numFmtId="0" fontId="64" fillId="24" borderId="42" xfId="1" applyFont="1" applyFill="1" applyBorder="1" applyAlignment="1">
      <alignment horizontal="center" vertical="center"/>
    </xf>
    <xf numFmtId="2" fontId="7" fillId="24" borderId="43" xfId="1" applyNumberFormat="1" applyFont="1" applyFill="1" applyBorder="1" applyAlignment="1">
      <alignment horizontal="center" vertical="center"/>
    </xf>
    <xf numFmtId="0" fontId="87" fillId="24" borderId="14" xfId="1" applyFont="1" applyFill="1" applyBorder="1" applyAlignment="1">
      <alignment horizontal="center" vertical="center"/>
    </xf>
    <xf numFmtId="0" fontId="87" fillId="2" borderId="14" xfId="1" applyFont="1" applyFill="1" applyBorder="1" applyAlignment="1">
      <alignment horizontal="center" vertical="center"/>
    </xf>
    <xf numFmtId="0" fontId="64" fillId="24" borderId="46" xfId="1" applyFont="1" applyFill="1" applyBorder="1" applyAlignment="1">
      <alignment horizontal="center" vertical="center"/>
    </xf>
    <xf numFmtId="2" fontId="7" fillId="24" borderId="47" xfId="1" applyNumberFormat="1" applyFont="1" applyFill="1" applyBorder="1" applyAlignment="1">
      <alignment horizontal="center" vertical="center"/>
    </xf>
    <xf numFmtId="0" fontId="64" fillId="2" borderId="64" xfId="1" applyFont="1" applyFill="1" applyBorder="1" applyAlignment="1">
      <alignment horizontal="center" vertical="center"/>
    </xf>
    <xf numFmtId="2" fontId="7" fillId="2" borderId="65" xfId="1" applyNumberFormat="1" applyFont="1" applyFill="1" applyBorder="1" applyAlignment="1">
      <alignment horizontal="center" vertical="center"/>
    </xf>
    <xf numFmtId="0" fontId="64" fillId="19" borderId="13" xfId="1" applyFont="1" applyFill="1" applyBorder="1" applyAlignment="1">
      <alignment horizontal="center" vertical="center"/>
    </xf>
    <xf numFmtId="2" fontId="7" fillId="19" borderId="2" xfId="1" applyNumberFormat="1" applyFont="1" applyFill="1" applyBorder="1" applyAlignment="1">
      <alignment horizontal="center" vertical="center"/>
    </xf>
    <xf numFmtId="0" fontId="64" fillId="19" borderId="5" xfId="1" applyFont="1" applyFill="1" applyBorder="1" applyAlignment="1">
      <alignment horizontal="center" vertical="center"/>
    </xf>
    <xf numFmtId="2" fontId="7" fillId="19" borderId="6" xfId="1" applyNumberFormat="1" applyFont="1" applyFill="1" applyBorder="1" applyAlignment="1">
      <alignment horizontal="center" vertical="center"/>
    </xf>
    <xf numFmtId="0" fontId="40" fillId="34" borderId="0" xfId="1" applyFont="1" applyFill="1"/>
    <xf numFmtId="0" fontId="15" fillId="2" borderId="0" xfId="1" applyFont="1" applyFill="1" applyAlignment="1">
      <alignment vertical="top" wrapText="1"/>
    </xf>
    <xf numFmtId="2" fontId="4" fillId="0" borderId="0" xfId="1" applyNumberFormat="1" applyFont="1" applyAlignment="1">
      <alignment horizontal="center"/>
    </xf>
    <xf numFmtId="0" fontId="26" fillId="5" borderId="0" xfId="2" applyFont="1" applyFill="1" applyAlignment="1">
      <alignment vertical="top" wrapText="1"/>
    </xf>
    <xf numFmtId="0" fontId="25" fillId="5" borderId="0" xfId="2" applyFill="1"/>
    <xf numFmtId="0" fontId="4" fillId="3" borderId="0" xfId="1" applyFont="1" applyFill="1" applyAlignment="1">
      <alignment horizontal="center" vertical="center"/>
    </xf>
    <xf numFmtId="0" fontId="4" fillId="6" borderId="0" xfId="1" applyFont="1" applyFill="1" applyAlignment="1">
      <alignment horizontal="center" vertical="center"/>
    </xf>
    <xf numFmtId="0" fontId="4" fillId="35" borderId="0" xfId="1" applyFont="1" applyFill="1"/>
    <xf numFmtId="0" fontId="131" fillId="35" borderId="0" xfId="1" applyFont="1" applyFill="1"/>
    <xf numFmtId="0" fontId="4" fillId="35" borderId="0" xfId="1" applyFont="1" applyFill="1" applyAlignment="1">
      <alignment wrapText="1"/>
    </xf>
    <xf numFmtId="0" fontId="4" fillId="0" borderId="0" xfId="1" applyFont="1" applyAlignment="1">
      <alignment horizontal="center" vertical="center"/>
    </xf>
    <xf numFmtId="0" fontId="14" fillId="35" borderId="0" xfId="1" applyFont="1" applyFill="1" applyAlignment="1">
      <alignment horizontal="left" vertical="top"/>
    </xf>
    <xf numFmtId="0" fontId="14" fillId="35" borderId="0" xfId="1" applyFont="1" applyFill="1" applyAlignment="1">
      <alignment horizontal="left" vertical="center"/>
    </xf>
    <xf numFmtId="0" fontId="4" fillId="35" borderId="0" xfId="1" applyFont="1" applyFill="1" applyAlignment="1">
      <alignment horizontal="left" vertical="top"/>
    </xf>
    <xf numFmtId="0" fontId="5" fillId="35" borderId="0" xfId="1" applyFont="1" applyFill="1"/>
    <xf numFmtId="0" fontId="132" fillId="0" borderId="0" xfId="1" applyFont="1" applyFill="1" applyBorder="1" applyAlignment="1">
      <alignment vertical="center"/>
    </xf>
    <xf numFmtId="0" fontId="132" fillId="0" borderId="0" xfId="1" applyFont="1" applyFill="1" applyBorder="1" applyAlignment="1">
      <alignment horizontal="center" vertical="center"/>
    </xf>
    <xf numFmtId="0" fontId="4" fillId="35" borderId="0" xfId="1" applyFont="1" applyFill="1" applyAlignment="1">
      <alignment vertical="center"/>
    </xf>
    <xf numFmtId="0" fontId="35" fillId="35" borderId="0" xfId="1" applyFont="1" applyFill="1" applyAlignment="1">
      <alignment horizontal="left" vertical="top"/>
    </xf>
    <xf numFmtId="0" fontId="5" fillId="35" borderId="0" xfId="1" applyFont="1" applyFill="1" applyAlignment="1">
      <alignment vertical="top" wrapText="1"/>
    </xf>
    <xf numFmtId="0" fontId="15" fillId="35" borderId="0" xfId="1" applyFont="1" applyFill="1" applyAlignment="1">
      <alignment horizontal="left" vertical="top" wrapText="1"/>
    </xf>
    <xf numFmtId="0" fontId="134" fillId="16" borderId="66" xfId="1" applyFont="1" applyFill="1" applyBorder="1" applyAlignment="1">
      <alignment horizontal="center" vertical="center"/>
    </xf>
    <xf numFmtId="0" fontId="134" fillId="16" borderId="67" xfId="1" applyFont="1" applyFill="1" applyBorder="1" applyAlignment="1">
      <alignment horizontal="center" vertical="center"/>
    </xf>
    <xf numFmtId="0" fontId="4" fillId="0" borderId="68" xfId="1" applyFont="1" applyFill="1" applyBorder="1" applyAlignment="1">
      <alignment vertical="center"/>
    </xf>
    <xf numFmtId="0" fontId="4" fillId="0" borderId="69" xfId="1" applyFont="1" applyBorder="1" applyAlignment="1">
      <alignment vertical="center"/>
    </xf>
    <xf numFmtId="0" fontId="4" fillId="16" borderId="0" xfId="1" applyFont="1" applyFill="1" applyAlignment="1"/>
    <xf numFmtId="0" fontId="5" fillId="35" borderId="0" xfId="1" applyFont="1" applyFill="1" applyAlignment="1">
      <alignment vertical="center" wrapText="1"/>
    </xf>
    <xf numFmtId="0" fontId="4" fillId="0" borderId="70" xfId="1" applyFont="1" applyBorder="1" applyAlignment="1">
      <alignment vertical="center"/>
    </xf>
    <xf numFmtId="0" fontId="5" fillId="35" borderId="0" xfId="1" applyFont="1" applyFill="1" applyAlignment="1">
      <alignment horizontal="left" vertical="top" wrapText="1"/>
    </xf>
    <xf numFmtId="0" fontId="15" fillId="35" borderId="0" xfId="1" applyFont="1" applyFill="1" applyAlignment="1">
      <alignment vertical="top" wrapText="1"/>
    </xf>
    <xf numFmtId="0" fontId="135" fillId="35" borderId="0" xfId="1" applyFont="1" applyFill="1" applyAlignment="1">
      <alignment horizontal="left" vertical="top"/>
    </xf>
    <xf numFmtId="0" fontId="131" fillId="2" borderId="0" xfId="1" applyFont="1" applyFill="1"/>
    <xf numFmtId="0" fontId="136" fillId="5" borderId="0" xfId="1" applyFont="1" applyFill="1" applyAlignment="1">
      <alignment vertical="top"/>
    </xf>
    <xf numFmtId="0" fontId="47" fillId="5" borderId="0" xfId="1" applyFont="1" applyFill="1" applyAlignment="1">
      <alignment vertical="top" wrapText="1"/>
    </xf>
    <xf numFmtId="0" fontId="131" fillId="12" borderId="0" xfId="1" applyFont="1" applyFill="1"/>
    <xf numFmtId="0" fontId="131" fillId="3" borderId="0" xfId="1" applyFont="1" applyFill="1"/>
    <xf numFmtId="0" fontId="131" fillId="5" borderId="0" xfId="1" applyFont="1" applyFill="1"/>
    <xf numFmtId="2" fontId="5" fillId="3" borderId="0" xfId="1" applyNumberFormat="1" applyFont="1" applyFill="1"/>
    <xf numFmtId="2" fontId="5" fillId="6" borderId="0" xfId="1" applyNumberFormat="1" applyFont="1" applyFill="1"/>
    <xf numFmtId="2" fontId="5" fillId="0" borderId="0" xfId="1" applyNumberFormat="1" applyFont="1"/>
    <xf numFmtId="2" fontId="11" fillId="0" borderId="0" xfId="1" applyNumberFormat="1" applyFont="1"/>
    <xf numFmtId="2" fontId="7" fillId="0" borderId="0" xfId="1" applyNumberFormat="1" applyFont="1"/>
    <xf numFmtId="2" fontId="12" fillId="0" borderId="7" xfId="1" applyNumberFormat="1" applyFont="1" applyBorder="1" applyAlignment="1">
      <alignment horizontal="center" vertical="center"/>
    </xf>
    <xf numFmtId="2" fontId="12" fillId="7" borderId="8" xfId="1" applyNumberFormat="1" applyFont="1" applyFill="1" applyBorder="1" applyAlignment="1">
      <alignment horizontal="center" vertical="center"/>
    </xf>
    <xf numFmtId="2" fontId="12" fillId="0" borderId="0" xfId="1" applyNumberFormat="1" applyFont="1" applyFill="1" applyBorder="1" applyAlignment="1">
      <alignment horizontal="center" vertical="center"/>
    </xf>
    <xf numFmtId="2" fontId="12" fillId="8" borderId="8" xfId="1" applyNumberFormat="1" applyFont="1" applyFill="1" applyBorder="1" applyAlignment="1">
      <alignment horizontal="center" vertical="center"/>
    </xf>
    <xf numFmtId="2" fontId="12" fillId="0" borderId="0" xfId="1" applyNumberFormat="1" applyFont="1" applyBorder="1" applyAlignment="1">
      <alignment horizontal="center" vertical="center"/>
    </xf>
    <xf numFmtId="2" fontId="12" fillId="9" borderId="9" xfId="1" applyNumberFormat="1" applyFont="1" applyFill="1" applyBorder="1" applyAlignment="1">
      <alignment horizontal="center" vertical="center"/>
    </xf>
    <xf numFmtId="2" fontId="13" fillId="0" borderId="10" xfId="1" applyNumberFormat="1" applyFont="1" applyBorder="1" applyAlignment="1">
      <alignment vertical="center"/>
    </xf>
    <xf numFmtId="2" fontId="13" fillId="7" borderId="11" xfId="1" applyNumberFormat="1" applyFont="1" applyFill="1" applyBorder="1" applyAlignment="1">
      <alignment vertical="center"/>
    </xf>
    <xf numFmtId="2" fontId="13" fillId="0" borderId="0" xfId="1" applyNumberFormat="1" applyFont="1" applyFill="1" applyBorder="1" applyAlignment="1">
      <alignment vertical="center"/>
    </xf>
    <xf numFmtId="2" fontId="13" fillId="10" borderId="11" xfId="1" applyNumberFormat="1" applyFont="1" applyFill="1" applyBorder="1" applyAlignment="1">
      <alignment vertical="center"/>
    </xf>
    <xf numFmtId="2" fontId="13" fillId="9" borderId="12" xfId="1" applyNumberFormat="1" applyFont="1" applyFill="1" applyBorder="1" applyAlignment="1">
      <alignment vertical="center"/>
    </xf>
    <xf numFmtId="2" fontId="13" fillId="0" borderId="0" xfId="1" applyNumberFormat="1" applyFont="1" applyBorder="1" applyAlignment="1">
      <alignment vertical="center"/>
    </xf>
    <xf numFmtId="2" fontId="13" fillId="0" borderId="0" xfId="1" applyNumberFormat="1" applyFont="1" applyBorder="1" applyAlignment="1">
      <alignment vertical="center" wrapText="1"/>
    </xf>
    <xf numFmtId="2" fontId="8" fillId="0" borderId="0" xfId="1" applyNumberFormat="1" applyFont="1" applyFill="1" applyBorder="1" applyAlignment="1">
      <alignment vertical="center"/>
    </xf>
    <xf numFmtId="2" fontId="8" fillId="0" borderId="0" xfId="1" applyNumberFormat="1" applyFont="1" applyFill="1" applyBorder="1" applyAlignment="1">
      <alignment horizontal="center" vertical="center"/>
    </xf>
    <xf numFmtId="2" fontId="13" fillId="0" borderId="0" xfId="1" applyNumberFormat="1" applyFont="1" applyBorder="1" applyAlignment="1">
      <alignment horizontal="center" vertical="center" wrapText="1"/>
    </xf>
    <xf numFmtId="2" fontId="5" fillId="0" borderId="0" xfId="1" applyNumberFormat="1" applyFont="1" applyBorder="1"/>
    <xf numFmtId="2" fontId="1" fillId="0" borderId="0" xfId="1" applyNumberFormat="1" applyFont="1"/>
    <xf numFmtId="2" fontId="5" fillId="0" borderId="0" xfId="1" applyNumberFormat="1" applyFont="1" applyFill="1" applyBorder="1" applyAlignment="1">
      <alignment horizontal="center"/>
    </xf>
    <xf numFmtId="2" fontId="4" fillId="0" borderId="0" xfId="1" applyNumberFormat="1" applyFont="1" applyFill="1" applyBorder="1" applyAlignment="1">
      <alignment horizontal="center"/>
    </xf>
    <xf numFmtId="0" fontId="138" fillId="5" borderId="0" xfId="1" applyFont="1" applyFill="1" applyBorder="1" applyAlignment="1">
      <alignment vertical="center" wrapText="1"/>
    </xf>
    <xf numFmtId="0" fontId="127" fillId="0" borderId="0" xfId="1" applyFont="1" applyFill="1" applyAlignment="1">
      <alignment horizontal="center" vertical="center"/>
    </xf>
    <xf numFmtId="0" fontId="4" fillId="0" borderId="0" xfId="1" applyFont="1" applyFill="1" applyAlignment="1">
      <alignment horizontal="left"/>
    </xf>
    <xf numFmtId="0" fontId="127" fillId="0" borderId="0" xfId="1" applyFont="1" applyFill="1" applyAlignment="1">
      <alignment vertical="center"/>
    </xf>
    <xf numFmtId="0" fontId="140" fillId="0" borderId="0" xfId="1" applyFont="1" applyFill="1" applyAlignment="1">
      <alignment vertical="center"/>
    </xf>
    <xf numFmtId="0" fontId="7" fillId="0" borderId="0" xfId="1" applyFont="1" applyAlignment="1">
      <alignment horizontal="center" vertical="center"/>
    </xf>
    <xf numFmtId="0" fontId="64" fillId="25" borderId="42" xfId="1" applyFont="1" applyFill="1" applyBorder="1" applyAlignment="1">
      <alignment horizontal="center" vertical="center"/>
    </xf>
    <xf numFmtId="0" fontId="4" fillId="25" borderId="43" xfId="1" applyFont="1" applyFill="1" applyBorder="1" applyAlignment="1">
      <alignment horizontal="center" vertical="center"/>
    </xf>
    <xf numFmtId="0" fontId="4" fillId="0" borderId="71" xfId="1" applyFont="1" applyFill="1" applyBorder="1" applyAlignment="1">
      <alignment horizontal="center" vertical="center"/>
    </xf>
    <xf numFmtId="0" fontId="64" fillId="0" borderId="72" xfId="1" applyFont="1" applyFill="1" applyBorder="1" applyAlignment="1">
      <alignment horizontal="center" vertical="center"/>
    </xf>
    <xf numFmtId="0" fontId="87" fillId="25" borderId="72" xfId="1" applyFont="1" applyFill="1" applyBorder="1" applyAlignment="1">
      <alignment horizontal="center" vertical="center"/>
    </xf>
    <xf numFmtId="0" fontId="64" fillId="10" borderId="42" xfId="1" applyFont="1" applyFill="1" applyBorder="1" applyAlignment="1">
      <alignment horizontal="center" vertical="center"/>
    </xf>
    <xf numFmtId="0" fontId="4" fillId="10" borderId="43" xfId="1" applyFont="1" applyFill="1" applyBorder="1" applyAlignment="1">
      <alignment horizontal="center" vertical="center"/>
    </xf>
    <xf numFmtId="0" fontId="87" fillId="10" borderId="72" xfId="1" applyFont="1" applyFill="1" applyBorder="1" applyAlignment="1">
      <alignment horizontal="center" vertical="center"/>
    </xf>
    <xf numFmtId="0" fontId="64" fillId="26" borderId="73" xfId="1" applyFont="1" applyFill="1" applyBorder="1" applyAlignment="1">
      <alignment horizontal="center" vertical="center"/>
    </xf>
    <xf numFmtId="12" fontId="4" fillId="26" borderId="74" xfId="1" applyNumberFormat="1" applyFont="1" applyFill="1" applyBorder="1" applyAlignment="1">
      <alignment horizontal="center" vertical="center"/>
    </xf>
    <xf numFmtId="0" fontId="64" fillId="0" borderId="75" xfId="1" applyFont="1" applyFill="1" applyBorder="1" applyAlignment="1">
      <alignment horizontal="center" vertical="center"/>
    </xf>
    <xf numFmtId="0" fontId="87" fillId="26" borderId="4" xfId="1" applyFont="1" applyFill="1" applyBorder="1" applyAlignment="1">
      <alignment horizontal="center" vertical="center"/>
    </xf>
    <xf numFmtId="0" fontId="64" fillId="25" borderId="46" xfId="1" applyFont="1" applyFill="1" applyBorder="1" applyAlignment="1">
      <alignment horizontal="center" vertical="center"/>
    </xf>
    <xf numFmtId="0" fontId="4" fillId="25" borderId="47" xfId="1" applyFont="1" applyFill="1" applyBorder="1" applyAlignment="1">
      <alignment horizontal="center" vertical="center"/>
    </xf>
    <xf numFmtId="1" fontId="4" fillId="0" borderId="76" xfId="1" applyNumberFormat="1" applyFont="1" applyBorder="1" applyAlignment="1">
      <alignment vertical="center"/>
    </xf>
    <xf numFmtId="1" fontId="4" fillId="0" borderId="77" xfId="1" applyNumberFormat="1" applyFont="1" applyBorder="1" applyAlignment="1">
      <alignment vertical="center"/>
    </xf>
    <xf numFmtId="0" fontId="64" fillId="10" borderId="46" xfId="1" applyFont="1" applyFill="1" applyBorder="1" applyAlignment="1">
      <alignment horizontal="center" vertical="center"/>
    </xf>
    <xf numFmtId="0" fontId="4" fillId="10" borderId="47" xfId="1" applyFont="1" applyFill="1" applyBorder="1" applyAlignment="1">
      <alignment horizontal="center" vertical="center"/>
    </xf>
    <xf numFmtId="1" fontId="4" fillId="0" borderId="78" xfId="1" applyNumberFormat="1" applyFont="1" applyBorder="1" applyAlignment="1">
      <alignment vertical="center"/>
    </xf>
    <xf numFmtId="0" fontId="64" fillId="26" borderId="79" xfId="1" applyFont="1" applyFill="1" applyBorder="1" applyAlignment="1">
      <alignment horizontal="center" vertical="center"/>
    </xf>
    <xf numFmtId="12" fontId="4" fillId="26" borderId="22" xfId="1" applyNumberFormat="1" applyFont="1" applyFill="1" applyBorder="1" applyAlignment="1">
      <alignment horizontal="center" vertical="center"/>
    </xf>
    <xf numFmtId="1" fontId="4" fillId="0" borderId="62" xfId="1" applyNumberFormat="1" applyFont="1" applyBorder="1" applyAlignment="1">
      <alignment vertical="center"/>
    </xf>
    <xf numFmtId="0" fontId="64" fillId="0" borderId="46" xfId="1" applyFont="1" applyFill="1" applyBorder="1" applyAlignment="1">
      <alignment horizontal="center" vertical="center"/>
    </xf>
    <xf numFmtId="0" fontId="4" fillId="0" borderId="47" xfId="1" applyFont="1" applyFill="1" applyBorder="1" applyAlignment="1">
      <alignment horizontal="center" vertical="center"/>
    </xf>
    <xf numFmtId="1" fontId="4" fillId="0" borderId="80" xfId="1" applyNumberFormat="1" applyFont="1" applyBorder="1" applyAlignment="1">
      <alignment vertical="center"/>
    </xf>
    <xf numFmtId="0" fontId="128" fillId="0" borderId="46" xfId="1" applyFont="1" applyFill="1" applyBorder="1" applyAlignment="1">
      <alignment horizontal="center" vertical="center"/>
    </xf>
    <xf numFmtId="1" fontId="4" fillId="0" borderId="81" xfId="1" applyNumberFormat="1" applyFont="1" applyBorder="1" applyAlignment="1">
      <alignment vertical="center"/>
    </xf>
    <xf numFmtId="0" fontId="143" fillId="0" borderId="0" xfId="1" applyFont="1" applyFill="1" applyBorder="1" applyAlignment="1">
      <alignment horizontal="center" vertical="center"/>
    </xf>
    <xf numFmtId="0" fontId="14" fillId="36" borderId="82" xfId="1" applyFont="1" applyFill="1" applyBorder="1" applyAlignment="1">
      <alignment horizontal="center" vertical="center"/>
    </xf>
    <xf numFmtId="0" fontId="144" fillId="37" borderId="83" xfId="1" applyFont="1" applyFill="1" applyBorder="1" applyAlignment="1">
      <alignment horizontal="center" vertical="center"/>
    </xf>
    <xf numFmtId="0" fontId="144" fillId="17" borderId="84" xfId="1" applyFont="1" applyFill="1" applyBorder="1" applyAlignment="1">
      <alignment horizontal="center" vertical="center"/>
    </xf>
    <xf numFmtId="0" fontId="144" fillId="0" borderId="0" xfId="1" applyFont="1" applyFill="1" applyBorder="1" applyAlignment="1">
      <alignment horizontal="center" vertical="center"/>
    </xf>
    <xf numFmtId="0" fontId="145" fillId="0" borderId="0" xfId="1" applyFont="1" applyFill="1" applyBorder="1" applyAlignment="1">
      <alignment vertical="center"/>
    </xf>
    <xf numFmtId="0" fontId="143" fillId="0" borderId="0" xfId="1" applyFont="1" applyFill="1" applyBorder="1" applyAlignment="1">
      <alignment vertical="center"/>
    </xf>
    <xf numFmtId="0" fontId="75" fillId="0" borderId="0" xfId="1" applyFont="1" applyAlignment="1">
      <alignment horizontal="left" vertical="center"/>
    </xf>
    <xf numFmtId="0" fontId="144" fillId="36" borderId="82" xfId="1" applyFont="1" applyFill="1" applyBorder="1" applyAlignment="1">
      <alignment horizontal="center" vertical="center"/>
    </xf>
    <xf numFmtId="0" fontId="14" fillId="17" borderId="84" xfId="1" applyFont="1" applyFill="1" applyBorder="1" applyAlignment="1">
      <alignment horizontal="center" vertical="center"/>
    </xf>
    <xf numFmtId="0" fontId="14" fillId="0" borderId="0" xfId="1" applyFont="1" applyFill="1" applyAlignment="1">
      <alignment horizontal="center" vertical="center"/>
    </xf>
    <xf numFmtId="0" fontId="147" fillId="0" borderId="0" xfId="1" applyFont="1" applyFill="1" applyBorder="1" applyAlignment="1">
      <alignment horizontal="center" vertical="center"/>
    </xf>
    <xf numFmtId="0" fontId="7" fillId="36" borderId="72" xfId="1" applyFont="1" applyFill="1" applyBorder="1" applyAlignment="1">
      <alignment horizontal="center" vertical="center"/>
    </xf>
    <xf numFmtId="0" fontId="148" fillId="5" borderId="0" xfId="1" applyFont="1" applyFill="1" applyAlignment="1">
      <alignment vertical="center"/>
    </xf>
    <xf numFmtId="0" fontId="15" fillId="5" borderId="0" xfId="1" applyFont="1" applyFill="1"/>
    <xf numFmtId="0" fontId="149" fillId="3" borderId="0" xfId="1" applyFont="1" applyFill="1" applyAlignment="1">
      <alignment vertical="center"/>
    </xf>
    <xf numFmtId="0" fontId="150" fillId="3" borderId="0" xfId="1" applyFont="1" applyFill="1"/>
    <xf numFmtId="0" fontId="151" fillId="3" borderId="0" xfId="1" applyFont="1" applyFill="1"/>
    <xf numFmtId="174" fontId="152" fillId="3" borderId="0" xfId="1" applyNumberFormat="1" applyFont="1" applyFill="1" applyAlignment="1">
      <alignment horizontal="center"/>
    </xf>
    <xf numFmtId="0" fontId="150" fillId="3" borderId="0" xfId="1" applyFont="1" applyFill="1" applyAlignment="1">
      <alignment horizontal="center"/>
    </xf>
    <xf numFmtId="0" fontId="150" fillId="0" borderId="0" xfId="6" applyFont="1"/>
    <xf numFmtId="0" fontId="150" fillId="4" borderId="0" xfId="1" applyFont="1" applyFill="1"/>
    <xf numFmtId="0" fontId="151" fillId="4" borderId="0" xfId="1" applyFont="1" applyFill="1"/>
    <xf numFmtId="0" fontId="153" fillId="5" borderId="0" xfId="1" applyFont="1" applyFill="1" applyAlignment="1">
      <alignment horizontal="left" vertical="center" indent="1"/>
    </xf>
    <xf numFmtId="0" fontId="152" fillId="5" borderId="0" xfId="1" applyFont="1" applyFill="1" applyAlignment="1">
      <alignment vertical="center"/>
    </xf>
    <xf numFmtId="0" fontId="154" fillId="5" borderId="0" xfId="1" applyFont="1" applyFill="1" applyBorder="1" applyAlignment="1">
      <alignment vertical="center" wrapText="1"/>
    </xf>
    <xf numFmtId="0" fontId="150" fillId="6" borderId="0" xfId="1" applyFont="1" applyFill="1"/>
    <xf numFmtId="0" fontId="151" fillId="6" borderId="0" xfId="1" applyFont="1" applyFill="1"/>
    <xf numFmtId="174" fontId="152" fillId="6" borderId="0" xfId="1" applyNumberFormat="1" applyFont="1" applyFill="1" applyAlignment="1">
      <alignment horizontal="center"/>
    </xf>
    <xf numFmtId="0" fontId="150" fillId="6" borderId="0" xfId="1" applyFont="1" applyFill="1" applyAlignment="1">
      <alignment horizontal="center"/>
    </xf>
    <xf numFmtId="0" fontId="155" fillId="5" borderId="0" xfId="1" applyFont="1" applyFill="1" applyBorder="1" applyAlignment="1">
      <alignment vertical="center" wrapText="1"/>
    </xf>
    <xf numFmtId="0" fontId="150" fillId="0" borderId="0" xfId="1" applyFont="1" applyFill="1" applyBorder="1"/>
    <xf numFmtId="0" fontId="1" fillId="0" borderId="0" xfId="6" applyBorder="1"/>
    <xf numFmtId="174" fontId="157" fillId="0" borderId="0" xfId="6" applyNumberFormat="1" applyFont="1" applyBorder="1" applyAlignment="1">
      <alignment horizontal="center"/>
    </xf>
    <xf numFmtId="174" fontId="158" fillId="0" borderId="0" xfId="6" applyNumberFormat="1" applyFont="1" applyBorder="1" applyAlignment="1">
      <alignment horizontal="center"/>
    </xf>
    <xf numFmtId="0" fontId="1" fillId="0" borderId="0" xfId="6" applyBorder="1" applyAlignment="1">
      <alignment horizontal="center"/>
    </xf>
    <xf numFmtId="0" fontId="152" fillId="0" borderId="0" xfId="1" applyFont="1" applyFill="1" applyBorder="1" applyAlignment="1">
      <alignment vertical="center"/>
    </xf>
    <xf numFmtId="0" fontId="103" fillId="0" borderId="0" xfId="6" applyFont="1" applyBorder="1" applyAlignment="1">
      <alignment horizontal="center" vertical="center"/>
    </xf>
    <xf numFmtId="0" fontId="150" fillId="0" borderId="0" xfId="1" applyFont="1" applyFill="1"/>
    <xf numFmtId="0" fontId="1" fillId="0" borderId="0" xfId="6" applyFont="1"/>
    <xf numFmtId="174" fontId="157" fillId="0" borderId="0" xfId="6" applyNumberFormat="1" applyFont="1" applyAlignment="1">
      <alignment horizontal="center"/>
    </xf>
    <xf numFmtId="174" fontId="158" fillId="0" borderId="0" xfId="6" applyNumberFormat="1" applyFont="1" applyAlignment="1">
      <alignment horizontal="center"/>
    </xf>
    <xf numFmtId="0" fontId="159" fillId="0" borderId="0" xfId="6" applyFont="1" applyFill="1" applyBorder="1" applyAlignment="1">
      <alignment vertical="center"/>
    </xf>
    <xf numFmtId="2" fontId="157" fillId="0" borderId="0" xfId="6" applyNumberFormat="1" applyFont="1" applyAlignment="1">
      <alignment horizontal="center"/>
    </xf>
    <xf numFmtId="0" fontId="33" fillId="0" borderId="0" xfId="6" applyFont="1"/>
    <xf numFmtId="0" fontId="33" fillId="0" borderId="0" xfId="6" applyFont="1" applyBorder="1" applyAlignment="1">
      <alignment horizontal="center" vertical="center"/>
    </xf>
    <xf numFmtId="0" fontId="155" fillId="5" borderId="0" xfId="1" applyFont="1" applyFill="1" applyBorder="1" applyAlignment="1">
      <alignment horizontal="center" wrapText="1"/>
    </xf>
    <xf numFmtId="0" fontId="1" fillId="0" borderId="0" xfId="6" applyAlignment="1">
      <alignment horizontal="center"/>
    </xf>
    <xf numFmtId="0" fontId="33" fillId="0" borderId="0" xfId="6" applyFont="1" applyBorder="1"/>
    <xf numFmtId="0" fontId="160" fillId="0" borderId="0" xfId="6" applyFont="1" applyBorder="1" applyAlignment="1">
      <alignment horizontal="center"/>
    </xf>
    <xf numFmtId="0" fontId="161" fillId="0" borderId="0" xfId="6" applyFont="1" applyFill="1" applyBorder="1" applyAlignment="1">
      <alignment vertical="center"/>
    </xf>
    <xf numFmtId="0" fontId="107" fillId="0" borderId="0" xfId="6" applyFont="1" applyAlignment="1">
      <alignment horizontal="center"/>
    </xf>
    <xf numFmtId="174" fontId="157" fillId="0" borderId="14" xfId="6" applyNumberFormat="1" applyFont="1" applyBorder="1" applyAlignment="1">
      <alignment horizontal="center" vertical="center"/>
    </xf>
    <xf numFmtId="0" fontId="157" fillId="0" borderId="14" xfId="6" applyFont="1" applyBorder="1" applyAlignment="1">
      <alignment horizontal="center" vertical="center"/>
    </xf>
    <xf numFmtId="0" fontId="107" fillId="0" borderId="0" xfId="6" applyFont="1"/>
    <xf numFmtId="0" fontId="107" fillId="0" borderId="0" xfId="6" applyFont="1" applyBorder="1"/>
    <xf numFmtId="174" fontId="107" fillId="0" borderId="0" xfId="6" applyNumberFormat="1" applyFont="1" applyBorder="1" applyAlignment="1">
      <alignment horizontal="center" vertical="center"/>
    </xf>
    <xf numFmtId="1" fontId="157" fillId="0" borderId="14" xfId="6" applyNumberFormat="1" applyFont="1" applyBorder="1" applyAlignment="1">
      <alignment horizontal="center"/>
    </xf>
    <xf numFmtId="174" fontId="157" fillId="0" borderId="14" xfId="6" applyNumberFormat="1" applyFont="1" applyBorder="1" applyAlignment="1">
      <alignment horizontal="center"/>
    </xf>
    <xf numFmtId="0" fontId="157" fillId="0" borderId="14" xfId="6" applyFont="1" applyBorder="1" applyAlignment="1">
      <alignment horizontal="center"/>
    </xf>
    <xf numFmtId="0" fontId="156" fillId="5" borderId="0" xfId="1" applyFont="1" applyFill="1" applyBorder="1" applyAlignment="1">
      <alignment horizontal="left" vertical="center" wrapText="1"/>
    </xf>
    <xf numFmtId="0" fontId="155" fillId="5" borderId="0" xfId="1" applyFont="1" applyFill="1" applyBorder="1" applyAlignment="1">
      <alignment horizontal="center" vertical="top" wrapText="1"/>
    </xf>
    <xf numFmtId="0" fontId="103" fillId="0" borderId="14" xfId="6" applyFont="1" applyBorder="1" applyAlignment="1">
      <alignment horizontal="center" vertical="center"/>
    </xf>
    <xf numFmtId="2" fontId="105" fillId="0" borderId="14" xfId="6" applyNumberFormat="1" applyFont="1" applyBorder="1" applyAlignment="1">
      <alignment horizontal="center" vertical="center"/>
    </xf>
    <xf numFmtId="2" fontId="105" fillId="0" borderId="0" xfId="6" applyNumberFormat="1" applyFont="1" applyBorder="1" applyAlignment="1">
      <alignment horizontal="center" vertical="center"/>
    </xf>
    <xf numFmtId="0" fontId="151" fillId="0" borderId="0" xfId="6" applyFont="1"/>
    <xf numFmtId="0" fontId="156" fillId="5" borderId="0" xfId="1" applyFont="1" applyFill="1" applyBorder="1" applyAlignment="1">
      <alignment horizontal="left" vertical="top" wrapText="1"/>
    </xf>
    <xf numFmtId="0" fontId="165" fillId="11" borderId="0" xfId="1" applyFont="1" applyFill="1"/>
    <xf numFmtId="0" fontId="151" fillId="15" borderId="0" xfId="1" applyFont="1" applyFill="1"/>
    <xf numFmtId="0" fontId="150" fillId="15" borderId="0" xfId="1" applyFont="1" applyFill="1"/>
    <xf numFmtId="0" fontId="151" fillId="0" borderId="0" xfId="1" applyFont="1" applyFill="1"/>
    <xf numFmtId="0" fontId="152" fillId="15" borderId="0" xfId="1" applyFont="1" applyFill="1" applyAlignment="1">
      <alignment vertical="center"/>
    </xf>
    <xf numFmtId="0" fontId="168" fillId="0" borderId="0" xfId="6" applyFont="1" applyAlignment="1">
      <alignment horizontal="left" vertical="center"/>
    </xf>
    <xf numFmtId="0" fontId="151" fillId="15" borderId="0" xfId="1" applyFont="1" applyFill="1" applyAlignment="1">
      <alignment horizontal="center"/>
    </xf>
    <xf numFmtId="0" fontId="151" fillId="15" borderId="0" xfId="6" applyFont="1" applyFill="1"/>
    <xf numFmtId="175" fontId="169" fillId="0" borderId="0" xfId="6" applyNumberFormat="1" applyFont="1" applyFill="1" applyBorder="1" applyAlignment="1">
      <alignment horizontal="left" vertical="center"/>
    </xf>
    <xf numFmtId="0" fontId="169" fillId="0" borderId="0" xfId="6" applyFont="1" applyFill="1" applyBorder="1" applyAlignment="1">
      <alignment horizontal="left" vertical="center"/>
    </xf>
    <xf numFmtId="0" fontId="170" fillId="0" borderId="0" xfId="6" applyFont="1" applyFill="1" applyBorder="1" applyAlignment="1">
      <alignment horizontal="left" vertical="center"/>
    </xf>
    <xf numFmtId="0" fontId="168" fillId="0" borderId="0" xfId="6" applyFont="1" applyFill="1" applyBorder="1" applyAlignment="1">
      <alignment horizontal="left" vertical="center"/>
    </xf>
    <xf numFmtId="0" fontId="168" fillId="15" borderId="0" xfId="1" applyFont="1" applyFill="1" applyBorder="1" applyAlignment="1">
      <alignment horizontal="left" vertical="center" wrapText="1"/>
    </xf>
    <xf numFmtId="0" fontId="171" fillId="15" borderId="0" xfId="6" applyFont="1" applyFill="1" applyAlignment="1">
      <alignment vertical="top" wrapText="1"/>
    </xf>
    <xf numFmtId="0" fontId="172" fillId="15" borderId="0" xfId="1" applyFont="1" applyFill="1" applyAlignment="1">
      <alignment horizontal="left" vertical="center"/>
    </xf>
    <xf numFmtId="0" fontId="173" fillId="15" borderId="0" xfId="6" applyFont="1" applyFill="1" applyAlignment="1">
      <alignment horizontal="left" vertical="center" wrapText="1"/>
    </xf>
    <xf numFmtId="0" fontId="174" fillId="15" borderId="0" xfId="6" applyFont="1" applyFill="1"/>
    <xf numFmtId="0" fontId="150" fillId="15" borderId="0" xfId="6" applyFont="1" applyFill="1"/>
    <xf numFmtId="0" fontId="31" fillId="5" borderId="0" xfId="1" applyFont="1" applyFill="1" applyAlignment="1">
      <alignment horizontal="left" vertical="top" wrapText="1"/>
    </xf>
    <xf numFmtId="0" fontId="36" fillId="5" borderId="0" xfId="2" applyFont="1" applyFill="1" applyAlignment="1">
      <alignment horizontal="center" vertical="top" wrapText="1"/>
    </xf>
    <xf numFmtId="0" fontId="31" fillId="5" borderId="18" xfId="1" applyFont="1" applyFill="1" applyBorder="1" applyAlignment="1">
      <alignment horizontal="left" vertical="top" wrapText="1"/>
    </xf>
    <xf numFmtId="0" fontId="31" fillId="5" borderId="21" xfId="1" applyFont="1" applyFill="1" applyBorder="1" applyAlignment="1">
      <alignment horizontal="left" vertical="top" wrapText="1"/>
    </xf>
    <xf numFmtId="0" fontId="28" fillId="5" borderId="0" xfId="1" applyFont="1" applyFill="1" applyAlignment="1">
      <alignment horizontal="left" vertical="center" wrapText="1"/>
    </xf>
    <xf numFmtId="0" fontId="29" fillId="5" borderId="0" xfId="1" applyFont="1" applyFill="1" applyBorder="1" applyAlignment="1">
      <alignment horizontal="right" vertical="top" wrapText="1"/>
    </xf>
    <xf numFmtId="0" fontId="25" fillId="5" borderId="0" xfId="2" applyFill="1" applyAlignment="1">
      <alignment horizontal="center"/>
    </xf>
    <xf numFmtId="0" fontId="31" fillId="5" borderId="0" xfId="1" applyFont="1" applyFill="1" applyAlignment="1">
      <alignment horizontal="center"/>
    </xf>
    <xf numFmtId="0" fontId="32" fillId="5" borderId="0" xfId="1" applyFont="1" applyFill="1" applyAlignment="1">
      <alignment horizontal="center"/>
    </xf>
    <xf numFmtId="0" fontId="4" fillId="0" borderId="14" xfId="1" applyFont="1" applyBorder="1" applyAlignment="1">
      <alignment horizontal="center" vertical="center"/>
    </xf>
    <xf numFmtId="0" fontId="19" fillId="0" borderId="0" xfId="1" applyFont="1" applyFill="1" applyBorder="1" applyAlignment="1">
      <alignment horizontal="center" vertical="center"/>
    </xf>
    <xf numFmtId="0" fontId="54" fillId="5" borderId="0" xfId="1" applyFont="1" applyFill="1" applyAlignment="1">
      <alignment horizontal="left" vertical="top" wrapText="1"/>
    </xf>
    <xf numFmtId="0" fontId="72" fillId="22" borderId="15" xfId="1" applyFont="1" applyFill="1" applyBorder="1" applyAlignment="1">
      <alignment horizontal="center"/>
    </xf>
    <xf numFmtId="0" fontId="72" fillId="22" borderId="17" xfId="1" applyFont="1" applyFill="1" applyBorder="1" applyAlignment="1">
      <alignment horizontal="center"/>
    </xf>
    <xf numFmtId="0" fontId="72" fillId="22" borderId="16" xfId="1" applyFont="1" applyFill="1" applyBorder="1" applyAlignment="1">
      <alignment horizontal="center"/>
    </xf>
    <xf numFmtId="0" fontId="76" fillId="18" borderId="14" xfId="1" applyFont="1" applyFill="1" applyBorder="1" applyAlignment="1">
      <alignment horizontal="center" vertical="center"/>
    </xf>
    <xf numFmtId="0" fontId="7" fillId="0" borderId="0" xfId="1" applyFont="1" applyBorder="1" applyAlignment="1">
      <alignment horizontal="center" vertical="center"/>
    </xf>
    <xf numFmtId="165" fontId="15" fillId="0" borderId="14" xfId="7" applyNumberFormat="1" applyFont="1" applyBorder="1" applyAlignment="1">
      <alignment horizontal="center" vertical="center"/>
    </xf>
    <xf numFmtId="0" fontId="15" fillId="5" borderId="0" xfId="1" applyFont="1" applyFill="1" applyAlignment="1">
      <alignment horizontal="left" vertical="center" wrapText="1"/>
    </xf>
    <xf numFmtId="0" fontId="9" fillId="5" borderId="14" xfId="1" applyFont="1" applyFill="1" applyBorder="1" applyAlignment="1">
      <alignment horizontal="center" vertical="center" wrapText="1"/>
    </xf>
    <xf numFmtId="173" fontId="65" fillId="32" borderId="15" xfId="1" applyNumberFormat="1" applyFont="1" applyFill="1" applyBorder="1" applyAlignment="1">
      <alignment horizontal="center"/>
    </xf>
    <xf numFmtId="173" fontId="65" fillId="32" borderId="16" xfId="1" applyNumberFormat="1" applyFont="1" applyFill="1" applyBorder="1" applyAlignment="1">
      <alignment horizontal="center"/>
    </xf>
    <xf numFmtId="173" fontId="66" fillId="10" borderId="15" xfId="1" applyNumberFormat="1" applyFont="1" applyFill="1" applyBorder="1" applyAlignment="1">
      <alignment horizontal="center"/>
    </xf>
    <xf numFmtId="173" fontId="66" fillId="10" borderId="16" xfId="1" applyNumberFormat="1" applyFont="1" applyFill="1" applyBorder="1" applyAlignment="1">
      <alignment horizontal="center"/>
    </xf>
    <xf numFmtId="172" fontId="66" fillId="28" borderId="15" xfId="1" applyNumberFormat="1" applyFont="1" applyFill="1" applyBorder="1" applyAlignment="1">
      <alignment horizontal="center"/>
    </xf>
    <xf numFmtId="172" fontId="66" fillId="28" borderId="16" xfId="1" applyNumberFormat="1" applyFont="1" applyFill="1" applyBorder="1" applyAlignment="1">
      <alignment horizontal="center"/>
    </xf>
    <xf numFmtId="0" fontId="66" fillId="5" borderId="0" xfId="1" applyFont="1" applyFill="1" applyAlignment="1">
      <alignment horizontal="left" vertical="center" wrapText="1"/>
    </xf>
    <xf numFmtId="171" fontId="1" fillId="0" borderId="14" xfId="6" applyNumberFormat="1" applyBorder="1" applyAlignment="1">
      <alignment horizontal="left"/>
    </xf>
    <xf numFmtId="172" fontId="11" fillId="0" borderId="0" xfId="1" applyNumberFormat="1" applyFont="1" applyBorder="1" applyAlignment="1">
      <alignment horizontal="center" vertical="center"/>
    </xf>
    <xf numFmtId="172" fontId="109" fillId="0" borderId="0" xfId="1" applyNumberFormat="1" applyFont="1" applyBorder="1" applyAlignment="1">
      <alignment horizontal="center" vertical="center"/>
    </xf>
    <xf numFmtId="0" fontId="4" fillId="0" borderId="15" xfId="6" applyFont="1" applyBorder="1" applyAlignment="1">
      <alignment horizontal="center" vertical="center"/>
    </xf>
    <xf numFmtId="0" fontId="4" fillId="0" borderId="16" xfId="6" applyFont="1" applyBorder="1" applyAlignment="1">
      <alignment horizontal="center" vertical="center"/>
    </xf>
    <xf numFmtId="172" fontId="14" fillId="32" borderId="15" xfId="1" applyNumberFormat="1" applyFont="1" applyFill="1" applyBorder="1" applyAlignment="1">
      <alignment horizontal="center"/>
    </xf>
    <xf numFmtId="172" fontId="14" fillId="32" borderId="16" xfId="1" applyNumberFormat="1" applyFont="1" applyFill="1" applyBorder="1" applyAlignment="1">
      <alignment horizontal="center"/>
    </xf>
    <xf numFmtId="172" fontId="14" fillId="10" borderId="15" xfId="1" applyNumberFormat="1" applyFont="1" applyFill="1" applyBorder="1" applyAlignment="1">
      <alignment horizontal="center"/>
    </xf>
    <xf numFmtId="172" fontId="14" fillId="10" borderId="16" xfId="1" applyNumberFormat="1" applyFont="1" applyFill="1" applyBorder="1" applyAlignment="1">
      <alignment horizontal="center"/>
    </xf>
    <xf numFmtId="172" fontId="14" fillId="28" borderId="15" xfId="1" applyNumberFormat="1" applyFont="1" applyFill="1" applyBorder="1" applyAlignment="1">
      <alignment horizontal="center"/>
    </xf>
    <xf numFmtId="172" fontId="14" fillId="28" borderId="16" xfId="1" applyNumberFormat="1" applyFont="1" applyFill="1" applyBorder="1" applyAlignment="1">
      <alignment horizontal="center"/>
    </xf>
    <xf numFmtId="0" fontId="16" fillId="5" borderId="0" xfId="1" applyFont="1" applyFill="1" applyAlignment="1">
      <alignment horizontal="left" vertical="center" wrapText="1"/>
    </xf>
    <xf numFmtId="170" fontId="1" fillId="0" borderId="14" xfId="6" applyNumberFormat="1" applyBorder="1" applyAlignment="1">
      <alignment horizontal="left"/>
    </xf>
    <xf numFmtId="169" fontId="1" fillId="0" borderId="14" xfId="6" applyNumberFormat="1" applyBorder="1" applyAlignment="1">
      <alignment horizontal="left"/>
    </xf>
    <xf numFmtId="0" fontId="5" fillId="5" borderId="0" xfId="1" applyFont="1" applyFill="1" applyAlignment="1">
      <alignment horizontal="left" vertical="center" wrapText="1"/>
    </xf>
    <xf numFmtId="0" fontId="101" fillId="0" borderId="0" xfId="6" applyFont="1" applyBorder="1" applyAlignment="1">
      <alignment horizontal="center" vertical="center" wrapText="1"/>
    </xf>
    <xf numFmtId="0" fontId="4" fillId="0" borderId="0" xfId="6" applyFont="1" applyAlignment="1">
      <alignment horizontal="center" vertical="center"/>
    </xf>
    <xf numFmtId="0" fontId="4" fillId="0" borderId="25" xfId="6" applyFont="1" applyBorder="1" applyAlignment="1">
      <alignment horizontal="center" vertical="center"/>
    </xf>
    <xf numFmtId="0" fontId="107" fillId="0" borderId="14" xfId="6" applyFont="1" applyBorder="1" applyAlignment="1">
      <alignment horizontal="center" vertical="center"/>
    </xf>
    <xf numFmtId="0" fontId="107" fillId="0" borderId="15" xfId="6" applyFont="1" applyBorder="1" applyAlignment="1">
      <alignment horizontal="center" vertical="center"/>
    </xf>
    <xf numFmtId="0" fontId="107" fillId="0" borderId="16" xfId="6" applyFont="1" applyBorder="1" applyAlignment="1">
      <alignment horizontal="center" vertical="center"/>
    </xf>
    <xf numFmtId="0" fontId="76" fillId="0" borderId="0" xfId="6" applyFont="1" applyBorder="1" applyAlignment="1">
      <alignment horizontal="center" vertical="center"/>
    </xf>
    <xf numFmtId="0" fontId="76" fillId="0" borderId="0" xfId="6" applyFont="1" applyAlignment="1">
      <alignment horizontal="center" vertical="center"/>
    </xf>
    <xf numFmtId="0" fontId="76" fillId="0" borderId="25" xfId="6" applyFont="1" applyBorder="1" applyAlignment="1">
      <alignment horizontal="center" vertical="center"/>
    </xf>
    <xf numFmtId="0" fontId="31" fillId="0" borderId="14" xfId="6" applyFont="1" applyBorder="1" applyAlignment="1">
      <alignment horizontal="center" vertical="center"/>
    </xf>
    <xf numFmtId="0" fontId="31" fillId="0" borderId="15" xfId="6" applyFont="1" applyBorder="1" applyAlignment="1">
      <alignment horizontal="center" vertical="center"/>
    </xf>
    <xf numFmtId="0" fontId="31" fillId="0" borderId="16" xfId="6" applyFont="1" applyBorder="1" applyAlignment="1">
      <alignment horizontal="center" vertical="center"/>
    </xf>
    <xf numFmtId="169" fontId="66" fillId="0" borderId="14" xfId="6" applyNumberFormat="1" applyFont="1" applyBorder="1" applyAlignment="1">
      <alignment horizontal="left"/>
    </xf>
    <xf numFmtId="170" fontId="1" fillId="0" borderId="0" xfId="6" applyNumberFormat="1" applyBorder="1" applyAlignment="1">
      <alignment horizontal="left"/>
    </xf>
    <xf numFmtId="0" fontId="4" fillId="0" borderId="0" xfId="6" applyFont="1" applyBorder="1" applyAlignment="1">
      <alignment horizontal="center" vertical="center"/>
    </xf>
    <xf numFmtId="0" fontId="68" fillId="0" borderId="0" xfId="1" applyFont="1" applyBorder="1" applyAlignment="1">
      <alignment horizontal="center" vertical="center"/>
    </xf>
    <xf numFmtId="0" fontId="10" fillId="2" borderId="14" xfId="1" applyFont="1" applyFill="1" applyBorder="1" applyAlignment="1">
      <alignment horizontal="center" vertical="center"/>
    </xf>
    <xf numFmtId="0" fontId="10" fillId="2" borderId="30" xfId="1" applyFont="1" applyFill="1" applyBorder="1" applyAlignment="1">
      <alignment horizontal="center" vertical="center"/>
    </xf>
    <xf numFmtId="0" fontId="9" fillId="0" borderId="15" xfId="1" applyFont="1" applyBorder="1" applyAlignment="1">
      <alignment horizontal="center" vertical="center"/>
    </xf>
    <xf numFmtId="0" fontId="9" fillId="0" borderId="16" xfId="1" applyFont="1" applyBorder="1" applyAlignment="1">
      <alignment horizontal="center" vertical="center"/>
    </xf>
    <xf numFmtId="0" fontId="9" fillId="0" borderId="14" xfId="1" applyFont="1" applyBorder="1" applyAlignment="1">
      <alignment horizontal="center" vertical="center"/>
    </xf>
    <xf numFmtId="0" fontId="65" fillId="5" borderId="0" xfId="1" applyFont="1" applyFill="1" applyAlignment="1">
      <alignment horizontal="left" vertical="top" wrapText="1"/>
    </xf>
    <xf numFmtId="0" fontId="86" fillId="31" borderId="0" xfId="1" applyFont="1" applyFill="1" applyBorder="1" applyAlignment="1">
      <alignment horizontal="center" vertical="center"/>
    </xf>
    <xf numFmtId="0" fontId="86" fillId="24" borderId="0" xfId="1" applyFont="1" applyFill="1" applyBorder="1" applyAlignment="1">
      <alignment horizontal="center" vertical="center"/>
    </xf>
    <xf numFmtId="0" fontId="86" fillId="2" borderId="0" xfId="1" applyFont="1" applyFill="1" applyBorder="1" applyAlignment="1">
      <alignment horizontal="center" vertical="center"/>
    </xf>
    <xf numFmtId="0" fontId="15" fillId="5" borderId="0" xfId="1" applyFont="1" applyFill="1" applyAlignment="1">
      <alignment horizontal="left" vertical="top" wrapText="1"/>
    </xf>
    <xf numFmtId="0" fontId="71" fillId="31" borderId="0" xfId="1" applyFont="1" applyFill="1" applyBorder="1" applyAlignment="1">
      <alignment horizontal="center" vertical="top"/>
    </xf>
    <xf numFmtId="0" fontId="71" fillId="24" borderId="0" xfId="1" applyFont="1" applyFill="1" applyBorder="1" applyAlignment="1">
      <alignment horizontal="center" vertical="top"/>
    </xf>
    <xf numFmtId="0" fontId="71" fillId="2" borderId="0" xfId="1" applyFont="1" applyFill="1" applyBorder="1" applyAlignment="1">
      <alignment horizontal="center" vertical="top"/>
    </xf>
    <xf numFmtId="0" fontId="7" fillId="0" borderId="0" xfId="1" applyFont="1" applyBorder="1" applyAlignment="1">
      <alignment horizontal="center" vertical="top"/>
    </xf>
    <xf numFmtId="166" fontId="68" fillId="0" borderId="14" xfId="1" applyNumberFormat="1" applyFont="1" applyFill="1" applyBorder="1" applyAlignment="1">
      <alignment horizontal="center" vertical="center"/>
    </xf>
    <xf numFmtId="168" fontId="68" fillId="0" borderId="14" xfId="4" applyNumberFormat="1" applyFont="1" applyFill="1" applyBorder="1" applyAlignment="1">
      <alignment horizontal="center" vertical="center"/>
    </xf>
    <xf numFmtId="1" fontId="68" fillId="0" borderId="14" xfId="1" applyNumberFormat="1" applyFont="1" applyFill="1" applyBorder="1" applyAlignment="1">
      <alignment horizontal="center" vertical="center"/>
    </xf>
    <xf numFmtId="165" fontId="9" fillId="0" borderId="14" xfId="3" applyNumberFormat="1" applyFont="1" applyFill="1" applyBorder="1" applyAlignment="1">
      <alignment horizontal="center" vertical="center"/>
    </xf>
    <xf numFmtId="0" fontId="92" fillId="0" borderId="25" xfId="1" applyFont="1" applyFill="1" applyBorder="1" applyAlignment="1">
      <alignment horizontal="center" vertical="center"/>
    </xf>
    <xf numFmtId="0" fontId="16" fillId="5" borderId="0" xfId="1" applyFont="1" applyFill="1" applyAlignment="1">
      <alignment horizontal="left" vertical="top" wrapText="1"/>
    </xf>
    <xf numFmtId="0" fontId="4" fillId="0" borderId="0" xfId="1" applyFont="1" applyAlignment="1">
      <alignment horizontal="center"/>
    </xf>
    <xf numFmtId="0" fontId="7" fillId="0" borderId="0" xfId="1" applyFont="1" applyFill="1" applyBorder="1" applyAlignment="1">
      <alignment horizontal="center" vertical="center"/>
    </xf>
    <xf numFmtId="0" fontId="9" fillId="0" borderId="25" xfId="1" applyFont="1" applyFill="1" applyBorder="1" applyAlignment="1">
      <alignment horizontal="center" vertical="center"/>
    </xf>
    <xf numFmtId="0" fontId="11" fillId="0" borderId="0" xfId="1" applyFont="1" applyAlignment="1">
      <alignment horizontal="center" vertical="center"/>
    </xf>
    <xf numFmtId="0" fontId="84" fillId="9" borderId="0" xfId="1" applyFont="1" applyFill="1" applyBorder="1" applyAlignment="1">
      <alignment horizontal="center" vertical="center"/>
    </xf>
    <xf numFmtId="0" fontId="72" fillId="9" borderId="0" xfId="1" applyFont="1" applyFill="1" applyBorder="1" applyAlignment="1">
      <alignment horizontal="center" vertical="center"/>
    </xf>
    <xf numFmtId="0" fontId="89" fillId="22" borderId="39" xfId="1" applyFont="1" applyFill="1" applyBorder="1" applyAlignment="1">
      <alignment horizontal="center" vertical="center"/>
    </xf>
    <xf numFmtId="0" fontId="89" fillId="22" borderId="0" xfId="1" applyFont="1" applyFill="1" applyBorder="1" applyAlignment="1">
      <alignment horizontal="center" vertical="center"/>
    </xf>
    <xf numFmtId="0" fontId="9" fillId="0" borderId="25" xfId="1" applyFont="1" applyBorder="1" applyAlignment="1">
      <alignment horizontal="center" vertical="center"/>
    </xf>
    <xf numFmtId="0" fontId="72" fillId="22" borderId="39" xfId="1" applyFont="1" applyFill="1" applyBorder="1" applyAlignment="1">
      <alignment horizontal="center" vertical="center"/>
    </xf>
    <xf numFmtId="0" fontId="72" fillId="22" borderId="0" xfId="1" applyFont="1" applyFill="1" applyBorder="1" applyAlignment="1">
      <alignment horizontal="center" vertical="center"/>
    </xf>
    <xf numFmtId="0" fontId="76" fillId="18" borderId="39" xfId="1" applyFont="1" applyFill="1" applyBorder="1" applyAlignment="1">
      <alignment horizontal="center" vertical="center"/>
    </xf>
    <xf numFmtId="0" fontId="76" fillId="18" borderId="0" xfId="1" applyFont="1" applyFill="1" applyBorder="1" applyAlignment="1">
      <alignment horizontal="center" vertical="center"/>
    </xf>
    <xf numFmtId="0" fontId="84" fillId="25" borderId="14" xfId="1" applyFont="1" applyFill="1" applyBorder="1" applyAlignment="1">
      <alignment horizontal="center" vertical="center"/>
    </xf>
    <xf numFmtId="0" fontId="84" fillId="10" borderId="14" xfId="1" applyFont="1" applyFill="1" applyBorder="1" applyAlignment="1">
      <alignment horizontal="center" vertical="center"/>
    </xf>
    <xf numFmtId="0" fontId="84" fillId="26" borderId="14" xfId="1" applyFont="1" applyFill="1" applyBorder="1" applyAlignment="1">
      <alignment horizontal="center" vertical="center"/>
    </xf>
    <xf numFmtId="0" fontId="86" fillId="25" borderId="14" xfId="1" applyFont="1" applyFill="1" applyBorder="1" applyAlignment="1">
      <alignment horizontal="center" vertical="top"/>
    </xf>
    <xf numFmtId="0" fontId="86" fillId="10" borderId="14" xfId="1" applyFont="1" applyFill="1" applyBorder="1" applyAlignment="1">
      <alignment horizontal="center" vertical="top"/>
    </xf>
    <xf numFmtId="12" fontId="86" fillId="26" borderId="14" xfId="1" applyNumberFormat="1" applyFont="1" applyFill="1" applyBorder="1" applyAlignment="1">
      <alignment horizontal="center" vertical="top"/>
    </xf>
    <xf numFmtId="0" fontId="77" fillId="0" borderId="0" xfId="1" applyFont="1" applyBorder="1" applyAlignment="1">
      <alignment horizontal="center" vertical="center"/>
    </xf>
    <xf numFmtId="0" fontId="7" fillId="18" borderId="14" xfId="1" applyFont="1" applyFill="1" applyBorder="1" applyAlignment="1">
      <alignment horizontal="center" vertical="center"/>
    </xf>
    <xf numFmtId="3" fontId="11" fillId="0" borderId="14" xfId="1" applyNumberFormat="1" applyFont="1" applyBorder="1" applyAlignment="1">
      <alignment horizontal="center" vertical="center"/>
    </xf>
    <xf numFmtId="0" fontId="11" fillId="0" borderId="14" xfId="1" applyFont="1" applyBorder="1" applyAlignment="1">
      <alignment horizontal="center" vertical="center"/>
    </xf>
    <xf numFmtId="0" fontId="7" fillId="18" borderId="14" xfId="1" applyFont="1" applyFill="1" applyBorder="1" applyAlignment="1">
      <alignment horizontal="center" vertical="center" wrapText="1"/>
    </xf>
    <xf numFmtId="3" fontId="12" fillId="0" borderId="14" xfId="1" applyNumberFormat="1" applyFont="1" applyBorder="1" applyAlignment="1">
      <alignment horizontal="center" vertical="center"/>
    </xf>
    <xf numFmtId="0" fontId="70" fillId="5" borderId="0" xfId="1" applyFont="1" applyFill="1" applyAlignment="1">
      <alignment horizontal="left" wrapText="1"/>
    </xf>
    <xf numFmtId="0" fontId="77" fillId="0" borderId="21" xfId="1" applyFont="1" applyBorder="1" applyAlignment="1">
      <alignment horizontal="center" vertical="center"/>
    </xf>
    <xf numFmtId="0" fontId="78" fillId="0" borderId="3" xfId="1" applyFont="1" applyBorder="1" applyAlignment="1">
      <alignment horizontal="center" vertical="center" wrapText="1"/>
    </xf>
    <xf numFmtId="0" fontId="78" fillId="0" borderId="4" xfId="1" applyFont="1" applyBorder="1" applyAlignment="1">
      <alignment horizontal="center" vertical="center" wrapText="1"/>
    </xf>
    <xf numFmtId="0" fontId="77" fillId="0" borderId="0" xfId="1" applyFont="1" applyBorder="1" applyAlignment="1">
      <alignment horizontal="center" vertical="center" wrapText="1"/>
    </xf>
    <xf numFmtId="0" fontId="73" fillId="14" borderId="0" xfId="1" applyFont="1" applyFill="1" applyAlignment="1">
      <alignment horizontal="center" vertical="center"/>
    </xf>
    <xf numFmtId="0" fontId="70" fillId="5" borderId="0" xfId="1" applyFont="1" applyFill="1" applyAlignment="1">
      <alignment horizontal="left" vertical="center" wrapText="1"/>
    </xf>
    <xf numFmtId="0" fontId="7" fillId="0" borderId="40" xfId="1" applyFont="1" applyBorder="1" applyAlignment="1">
      <alignment horizontal="center" vertical="top"/>
    </xf>
    <xf numFmtId="0" fontId="69" fillId="11" borderId="0" xfId="1" applyFont="1" applyFill="1" applyAlignment="1">
      <alignment horizontal="left" vertical="center" wrapText="1"/>
    </xf>
    <xf numFmtId="0" fontId="7" fillId="0" borderId="25" xfId="1" applyFont="1" applyBorder="1" applyAlignment="1">
      <alignment horizontal="center" vertical="top"/>
    </xf>
    <xf numFmtId="0" fontId="68" fillId="0" borderId="0" xfId="1" applyFont="1" applyFill="1" applyBorder="1" applyAlignment="1">
      <alignment horizontal="center" vertical="center"/>
    </xf>
    <xf numFmtId="0" fontId="47" fillId="11" borderId="0" xfId="1" applyFont="1" applyFill="1" applyAlignment="1">
      <alignment horizontal="left" vertical="center" wrapText="1"/>
    </xf>
    <xf numFmtId="0" fontId="68" fillId="0" borderId="31" xfId="1" applyFont="1" applyBorder="1" applyAlignment="1">
      <alignment horizontal="center" vertical="center"/>
    </xf>
    <xf numFmtId="0" fontId="68" fillId="0" borderId="32" xfId="1" applyFont="1" applyBorder="1" applyAlignment="1">
      <alignment horizontal="center" vertical="center"/>
    </xf>
    <xf numFmtId="0" fontId="28" fillId="5" borderId="0" xfId="1" applyFont="1" applyFill="1" applyAlignment="1">
      <alignment horizontal="left" vertical="center" wrapText="1" indent="1"/>
    </xf>
    <xf numFmtId="0" fontId="46" fillId="5" borderId="0" xfId="1" applyFont="1" applyFill="1" applyBorder="1" applyAlignment="1">
      <alignment horizontal="left" vertical="center" wrapText="1"/>
    </xf>
    <xf numFmtId="0" fontId="47" fillId="5" borderId="0" xfId="1" applyFont="1" applyFill="1" applyBorder="1" applyAlignment="1">
      <alignment horizontal="left" vertical="top" wrapText="1"/>
    </xf>
    <xf numFmtId="0" fontId="38" fillId="0" borderId="0" xfId="1" applyFont="1" applyAlignment="1">
      <alignment horizontal="left" vertical="top" wrapText="1"/>
    </xf>
    <xf numFmtId="0" fontId="55" fillId="5" borderId="0" xfId="1" applyFont="1" applyFill="1" applyAlignment="1">
      <alignment horizontal="left" vertical="center" wrapText="1"/>
    </xf>
    <xf numFmtId="0" fontId="7" fillId="0" borderId="15" xfId="1" applyFont="1" applyBorder="1" applyAlignment="1">
      <alignment horizontal="center" vertical="center"/>
    </xf>
    <xf numFmtId="0" fontId="7" fillId="0" borderId="17" xfId="1" applyFont="1" applyBorder="1" applyAlignment="1">
      <alignment horizontal="center" vertical="center"/>
    </xf>
    <xf numFmtId="0" fontId="7" fillId="0" borderId="16" xfId="1" applyFont="1" applyBorder="1" applyAlignment="1">
      <alignment horizontal="center" vertical="center"/>
    </xf>
    <xf numFmtId="0" fontId="63" fillId="5" borderId="0" xfId="1" applyFont="1" applyFill="1" applyAlignment="1">
      <alignment horizontal="left" vertical="center" wrapText="1"/>
    </xf>
    <xf numFmtId="0" fontId="7" fillId="0" borderId="23" xfId="1" applyFont="1" applyBorder="1" applyAlignment="1">
      <alignment horizontal="center" vertical="center"/>
    </xf>
    <xf numFmtId="0" fontId="7" fillId="0" borderId="24" xfId="1" applyFont="1" applyBorder="1" applyAlignment="1">
      <alignment horizontal="center" vertical="center"/>
    </xf>
    <xf numFmtId="0" fontId="21" fillId="0" borderId="0" xfId="1" applyFont="1" applyBorder="1" applyAlignment="1">
      <alignment horizontal="center" vertical="center" wrapText="1"/>
    </xf>
    <xf numFmtId="0" fontId="26" fillId="5" borderId="0" xfId="2" applyFont="1" applyFill="1" applyAlignment="1">
      <alignment horizontal="left" vertical="center" wrapText="1"/>
    </xf>
    <xf numFmtId="0" fontId="27" fillId="14" borderId="0" xfId="1" applyFont="1" applyFill="1" applyAlignment="1">
      <alignment horizontal="center" vertical="center"/>
    </xf>
    <xf numFmtId="0" fontId="20" fillId="0" borderId="15" xfId="1" applyFont="1" applyBorder="1" applyAlignment="1">
      <alignment horizontal="center" vertical="center" wrapText="1"/>
    </xf>
    <xf numFmtId="0" fontId="20" fillId="0" borderId="16" xfId="1" applyFont="1" applyBorder="1" applyAlignment="1">
      <alignment horizontal="center" vertical="center" wrapText="1"/>
    </xf>
    <xf numFmtId="0" fontId="8" fillId="0" borderId="15" xfId="1" applyFont="1" applyFill="1" applyBorder="1" applyAlignment="1">
      <alignment horizontal="center" vertical="center"/>
    </xf>
    <xf numFmtId="0" fontId="8" fillId="0" borderId="17" xfId="1" applyFont="1" applyFill="1" applyBorder="1" applyAlignment="1">
      <alignment horizontal="center" vertical="center"/>
    </xf>
    <xf numFmtId="0" fontId="8" fillId="0" borderId="16" xfId="1" applyFont="1" applyFill="1" applyBorder="1" applyAlignment="1">
      <alignment horizontal="center" vertical="center"/>
    </xf>
    <xf numFmtId="0" fontId="13" fillId="0" borderId="15" xfId="1" applyFont="1" applyBorder="1" applyAlignment="1">
      <alignment horizontal="center" vertical="center" wrapText="1"/>
    </xf>
    <xf numFmtId="0" fontId="13" fillId="0" borderId="16" xfId="1" applyFont="1" applyBorder="1" applyAlignment="1">
      <alignment horizontal="center" vertical="center" wrapText="1"/>
    </xf>
    <xf numFmtId="3" fontId="13" fillId="0" borderId="15" xfId="1" applyNumberFormat="1" applyFont="1" applyBorder="1" applyAlignment="1">
      <alignment horizontal="center" vertical="center" wrapText="1"/>
    </xf>
    <xf numFmtId="3" fontId="13" fillId="0" borderId="17" xfId="1" applyNumberFormat="1" applyFont="1" applyBorder="1" applyAlignment="1">
      <alignment horizontal="center" vertical="center" wrapText="1"/>
    </xf>
    <xf numFmtId="3" fontId="13" fillId="0" borderId="16" xfId="1" applyNumberFormat="1" applyFont="1" applyBorder="1" applyAlignment="1">
      <alignment horizontal="center" vertical="center" wrapText="1"/>
    </xf>
    <xf numFmtId="0" fontId="11" fillId="0" borderId="0" xfId="1" applyFont="1" applyBorder="1" applyAlignment="1">
      <alignment horizontal="center" vertical="center"/>
    </xf>
    <xf numFmtId="0" fontId="10" fillId="0" borderId="0" xfId="1" applyFont="1" applyBorder="1" applyAlignment="1">
      <alignment horizontal="center" vertical="center"/>
    </xf>
    <xf numFmtId="0" fontId="7" fillId="0" borderId="14" xfId="1" applyFont="1" applyBorder="1" applyAlignment="1">
      <alignment horizontal="center" vertical="center"/>
    </xf>
    <xf numFmtId="2" fontId="11" fillId="0" borderId="14" xfId="1" applyNumberFormat="1" applyFont="1" applyBorder="1" applyAlignment="1">
      <alignment horizontal="center" vertical="center"/>
    </xf>
    <xf numFmtId="0" fontId="15" fillId="5" borderId="0" xfId="1" applyFont="1" applyFill="1" applyAlignment="1">
      <alignment horizontal="left" wrapText="1"/>
    </xf>
    <xf numFmtId="0" fontId="7" fillId="0" borderId="14" xfId="1" applyFont="1" applyBorder="1" applyAlignment="1">
      <alignment horizontal="center" vertical="center" wrapText="1"/>
    </xf>
    <xf numFmtId="2" fontId="12" fillId="0" borderId="14" xfId="1" applyNumberFormat="1" applyFont="1" applyBorder="1" applyAlignment="1">
      <alignment horizontal="center" vertical="center"/>
    </xf>
    <xf numFmtId="0" fontId="9" fillId="5" borderId="0" xfId="1" applyFont="1" applyFill="1" applyAlignment="1">
      <alignment horizontal="left" vertical="top" wrapText="1"/>
    </xf>
    <xf numFmtId="0" fontId="6" fillId="5" borderId="0" xfId="1" applyFont="1" applyFill="1" applyAlignment="1">
      <alignment horizontal="left" vertical="center" wrapText="1" indent="1"/>
    </xf>
    <xf numFmtId="0" fontId="7" fillId="5" borderId="0" xfId="1" applyFont="1" applyFill="1" applyAlignment="1">
      <alignment horizontal="left" vertical="center" wrapText="1"/>
    </xf>
    <xf numFmtId="0" fontId="9" fillId="5" borderId="0" xfId="1" applyFont="1" applyFill="1" applyAlignment="1">
      <alignment horizontal="left" vertical="center" wrapText="1"/>
    </xf>
    <xf numFmtId="2" fontId="10" fillId="0" borderId="0" xfId="1" applyNumberFormat="1" applyFont="1" applyBorder="1" applyAlignment="1">
      <alignment horizontal="center" vertical="center"/>
    </xf>
    <xf numFmtId="2" fontId="11" fillId="0" borderId="3" xfId="1" applyNumberFormat="1" applyFont="1" applyBorder="1" applyAlignment="1">
      <alignment horizontal="center"/>
    </xf>
    <xf numFmtId="2" fontId="11" fillId="0" borderId="4" xfId="1" applyNumberFormat="1" applyFont="1" applyBorder="1" applyAlignment="1">
      <alignment horizontal="center"/>
    </xf>
    <xf numFmtId="0" fontId="26" fillId="5" borderId="0" xfId="2" applyFont="1" applyFill="1" applyAlignment="1">
      <alignment horizontal="left" vertical="top" wrapText="1"/>
    </xf>
    <xf numFmtId="0" fontId="6" fillId="5" borderId="0" xfId="1" applyFont="1" applyFill="1" applyAlignment="1">
      <alignment horizontal="center" vertical="center" wrapText="1"/>
    </xf>
    <xf numFmtId="0" fontId="8" fillId="5" borderId="0" xfId="1" applyFont="1" applyFill="1" applyBorder="1" applyAlignment="1">
      <alignment horizontal="left" vertical="center" wrapText="1"/>
    </xf>
    <xf numFmtId="0" fontId="125" fillId="5" borderId="0" xfId="1" applyFont="1" applyFill="1" applyBorder="1" applyAlignment="1">
      <alignment horizontal="left" vertical="center" wrapText="1"/>
    </xf>
    <xf numFmtId="0" fontId="126" fillId="0" borderId="0" xfId="1" applyFont="1" applyAlignment="1">
      <alignment horizontal="center"/>
    </xf>
    <xf numFmtId="0" fontId="127" fillId="24" borderId="1" xfId="1" applyFont="1" applyFill="1" applyBorder="1" applyAlignment="1">
      <alignment horizontal="center" vertical="center"/>
    </xf>
    <xf numFmtId="0" fontId="127" fillId="24" borderId="18" xfId="1" applyFont="1" applyFill="1" applyBorder="1" applyAlignment="1">
      <alignment horizontal="center" vertical="center"/>
    </xf>
    <xf numFmtId="0" fontId="127" fillId="24" borderId="19" xfId="1" applyFont="1" applyFill="1" applyBorder="1" applyAlignment="1">
      <alignment horizontal="center" vertical="center"/>
    </xf>
    <xf numFmtId="0" fontId="127" fillId="24" borderId="28" xfId="1" applyFont="1" applyFill="1" applyBorder="1" applyAlignment="1">
      <alignment horizontal="center" vertical="center"/>
    </xf>
    <xf numFmtId="0" fontId="127" fillId="24" borderId="0" xfId="1" applyFont="1" applyFill="1" applyBorder="1" applyAlignment="1">
      <alignment horizontal="center" vertical="center"/>
    </xf>
    <xf numFmtId="0" fontId="127" fillId="24" borderId="29" xfId="1" applyFont="1" applyFill="1" applyBorder="1" applyAlignment="1">
      <alignment horizontal="center" vertical="center"/>
    </xf>
    <xf numFmtId="0" fontId="127" fillId="24" borderId="20" xfId="1" applyFont="1" applyFill="1" applyBorder="1" applyAlignment="1">
      <alignment horizontal="center" vertical="center"/>
    </xf>
    <xf numFmtId="0" fontId="127" fillId="24" borderId="21" xfId="1" applyFont="1" applyFill="1" applyBorder="1" applyAlignment="1">
      <alignment horizontal="center" vertical="center"/>
    </xf>
    <xf numFmtId="0" fontId="127" fillId="24" borderId="22" xfId="1" applyFont="1" applyFill="1" applyBorder="1" applyAlignment="1">
      <alignment horizontal="center" vertical="center"/>
    </xf>
    <xf numFmtId="0" fontId="127" fillId="2" borderId="1" xfId="1" applyFont="1" applyFill="1" applyBorder="1" applyAlignment="1">
      <alignment horizontal="center" vertical="center"/>
    </xf>
    <xf numFmtId="0" fontId="127" fillId="2" borderId="18" xfId="1" applyFont="1" applyFill="1" applyBorder="1" applyAlignment="1">
      <alignment horizontal="center" vertical="center"/>
    </xf>
    <xf numFmtId="0" fontId="127" fillId="2" borderId="19" xfId="1" applyFont="1" applyFill="1" applyBorder="1" applyAlignment="1">
      <alignment horizontal="center" vertical="center"/>
    </xf>
    <xf numFmtId="0" fontId="127" fillId="2" borderId="28" xfId="1" applyFont="1" applyFill="1" applyBorder="1" applyAlignment="1">
      <alignment horizontal="center" vertical="center"/>
    </xf>
    <xf numFmtId="0" fontId="127" fillId="2" borderId="0" xfId="1" applyFont="1" applyFill="1" applyBorder="1" applyAlignment="1">
      <alignment horizontal="center" vertical="center"/>
    </xf>
    <xf numFmtId="0" fontId="127" fillId="2" borderId="29" xfId="1" applyFont="1" applyFill="1" applyBorder="1" applyAlignment="1">
      <alignment horizontal="center" vertical="center"/>
    </xf>
    <xf numFmtId="0" fontId="127" fillId="2" borderId="20" xfId="1" applyFont="1" applyFill="1" applyBorder="1" applyAlignment="1">
      <alignment horizontal="center" vertical="center"/>
    </xf>
    <xf numFmtId="0" fontId="127" fillId="2" borderId="21" xfId="1" applyFont="1" applyFill="1" applyBorder="1" applyAlignment="1">
      <alignment horizontal="center" vertical="center"/>
    </xf>
    <xf numFmtId="0" fontId="127" fillId="2" borderId="22" xfId="1" applyFont="1" applyFill="1" applyBorder="1" applyAlignment="1">
      <alignment horizontal="center" vertical="center"/>
    </xf>
    <xf numFmtId="0" fontId="84" fillId="24" borderId="3" xfId="1" applyFont="1" applyFill="1" applyBorder="1" applyAlignment="1">
      <alignment horizontal="center" vertical="center"/>
    </xf>
    <xf numFmtId="0" fontId="84" fillId="24" borderId="63" xfId="1" applyFont="1" applyFill="1" applyBorder="1" applyAlignment="1">
      <alignment horizontal="center" vertical="center"/>
    </xf>
    <xf numFmtId="0" fontId="84" fillId="24" borderId="4" xfId="1" applyFont="1" applyFill="1" applyBorder="1" applyAlignment="1">
      <alignment horizontal="center" vertical="center"/>
    </xf>
    <xf numFmtId="0" fontId="84" fillId="2" borderId="3" xfId="1" applyFont="1" applyFill="1" applyBorder="1" applyAlignment="1">
      <alignment horizontal="center" vertical="center"/>
    </xf>
    <xf numFmtId="0" fontId="84" fillId="2" borderId="63" xfId="1" applyFont="1" applyFill="1" applyBorder="1" applyAlignment="1">
      <alignment horizontal="center" vertical="center"/>
    </xf>
    <xf numFmtId="0" fontId="84" fillId="2" borderId="4" xfId="1" applyFont="1" applyFill="1" applyBorder="1" applyAlignment="1">
      <alignment horizontal="center" vertical="center"/>
    </xf>
    <xf numFmtId="0" fontId="15" fillId="5" borderId="0" xfId="1" applyFont="1" applyFill="1" applyAlignment="1">
      <alignment horizontal="center" vertical="top" wrapText="1"/>
    </xf>
    <xf numFmtId="0" fontId="137" fillId="5" borderId="0" xfId="1" applyFont="1" applyFill="1" applyBorder="1" applyAlignment="1">
      <alignment horizontal="left" vertical="center" wrapText="1"/>
    </xf>
    <xf numFmtId="0" fontId="127" fillId="25" borderId="1" xfId="1" applyFont="1" applyFill="1" applyBorder="1" applyAlignment="1">
      <alignment horizontal="center" vertical="center"/>
    </xf>
    <xf numFmtId="0" fontId="127" fillId="25" borderId="18" xfId="1" applyFont="1" applyFill="1" applyBorder="1" applyAlignment="1">
      <alignment horizontal="center" vertical="center"/>
    </xf>
    <xf numFmtId="0" fontId="127" fillId="25" borderId="19" xfId="1" applyFont="1" applyFill="1" applyBorder="1" applyAlignment="1">
      <alignment horizontal="center" vertical="center"/>
    </xf>
    <xf numFmtId="0" fontId="127" fillId="25" borderId="28" xfId="1" applyFont="1" applyFill="1" applyBorder="1" applyAlignment="1">
      <alignment horizontal="center" vertical="center"/>
    </xf>
    <xf numFmtId="0" fontId="127" fillId="25" borderId="0" xfId="1" applyFont="1" applyFill="1" applyBorder="1" applyAlignment="1">
      <alignment horizontal="center" vertical="center"/>
    </xf>
    <xf numFmtId="0" fontId="127" fillId="25" borderId="29" xfId="1" applyFont="1" applyFill="1" applyBorder="1" applyAlignment="1">
      <alignment horizontal="center" vertical="center"/>
    </xf>
    <xf numFmtId="0" fontId="127" fillId="25" borderId="20" xfId="1" applyFont="1" applyFill="1" applyBorder="1" applyAlignment="1">
      <alignment horizontal="center" vertical="center"/>
    </xf>
    <xf numFmtId="0" fontId="127" fillId="25" borderId="21" xfId="1" applyFont="1" applyFill="1" applyBorder="1" applyAlignment="1">
      <alignment horizontal="center" vertical="center"/>
    </xf>
    <xf numFmtId="0" fontId="127" fillId="25" borderId="22" xfId="1" applyFont="1" applyFill="1" applyBorder="1" applyAlignment="1">
      <alignment horizontal="center" vertical="center"/>
    </xf>
    <xf numFmtId="0" fontId="127" fillId="10" borderId="1" xfId="1" applyFont="1" applyFill="1" applyBorder="1" applyAlignment="1">
      <alignment horizontal="center" vertical="center"/>
    </xf>
    <xf numFmtId="0" fontId="127" fillId="10" borderId="18" xfId="1" applyFont="1" applyFill="1" applyBorder="1" applyAlignment="1">
      <alignment horizontal="center" vertical="center"/>
    </xf>
    <xf numFmtId="0" fontId="127" fillId="10" borderId="19" xfId="1" applyFont="1" applyFill="1" applyBorder="1" applyAlignment="1">
      <alignment horizontal="center" vertical="center"/>
    </xf>
    <xf numFmtId="0" fontId="127" fillId="10" borderId="28" xfId="1" applyFont="1" applyFill="1" applyBorder="1" applyAlignment="1">
      <alignment horizontal="center" vertical="center"/>
    </xf>
    <xf numFmtId="0" fontId="127" fillId="10" borderId="0" xfId="1" applyFont="1" applyFill="1" applyBorder="1" applyAlignment="1">
      <alignment horizontal="center" vertical="center"/>
    </xf>
    <xf numFmtId="0" fontId="127" fillId="10" borderId="29" xfId="1" applyFont="1" applyFill="1" applyBorder="1" applyAlignment="1">
      <alignment horizontal="center" vertical="center"/>
    </xf>
    <xf numFmtId="0" fontId="127" fillId="10" borderId="20" xfId="1" applyFont="1" applyFill="1" applyBorder="1" applyAlignment="1">
      <alignment horizontal="center" vertical="center"/>
    </xf>
    <xf numFmtId="0" fontId="127" fillId="10" borderId="21" xfId="1" applyFont="1" applyFill="1" applyBorder="1" applyAlignment="1">
      <alignment horizontal="center" vertical="center"/>
    </xf>
    <xf numFmtId="0" fontId="127" fillId="10" borderId="22" xfId="1" applyFont="1" applyFill="1" applyBorder="1" applyAlignment="1">
      <alignment horizontal="center" vertical="center"/>
    </xf>
    <xf numFmtId="0" fontId="140" fillId="26" borderId="1" xfId="1" applyFont="1" applyFill="1" applyBorder="1" applyAlignment="1">
      <alignment horizontal="center" vertical="center"/>
    </xf>
    <xf numFmtId="0" fontId="140" fillId="26" borderId="18" xfId="1" applyFont="1" applyFill="1" applyBorder="1" applyAlignment="1">
      <alignment horizontal="center" vertical="center"/>
    </xf>
    <xf numFmtId="0" fontId="140" fillId="26" borderId="19" xfId="1" applyFont="1" applyFill="1" applyBorder="1" applyAlignment="1">
      <alignment horizontal="center" vertical="center"/>
    </xf>
    <xf numFmtId="0" fontId="140" fillId="26" borderId="28" xfId="1" applyFont="1" applyFill="1" applyBorder="1" applyAlignment="1">
      <alignment horizontal="center" vertical="center"/>
    </xf>
    <xf numFmtId="0" fontId="140" fillId="26" borderId="0" xfId="1" applyFont="1" applyFill="1" applyBorder="1" applyAlignment="1">
      <alignment horizontal="center" vertical="center"/>
    </xf>
    <xf numFmtId="0" fontId="140" fillId="26" borderId="29" xfId="1" applyFont="1" applyFill="1" applyBorder="1" applyAlignment="1">
      <alignment horizontal="center" vertical="center"/>
    </xf>
    <xf numFmtId="0" fontId="86" fillId="25" borderId="3" xfId="1" applyFont="1" applyFill="1" applyBorder="1" applyAlignment="1">
      <alignment horizontal="center" vertical="top"/>
    </xf>
    <xf numFmtId="0" fontId="86" fillId="25" borderId="63" xfId="1" applyFont="1" applyFill="1" applyBorder="1" applyAlignment="1">
      <alignment horizontal="center" vertical="top"/>
    </xf>
    <xf numFmtId="0" fontId="86" fillId="25" borderId="4" xfId="1" applyFont="1" applyFill="1" applyBorder="1" applyAlignment="1">
      <alignment horizontal="center" vertical="top"/>
    </xf>
    <xf numFmtId="0" fontId="86" fillId="10" borderId="20" xfId="1" applyFont="1" applyFill="1" applyBorder="1" applyAlignment="1">
      <alignment horizontal="center" vertical="top"/>
    </xf>
    <xf numFmtId="0" fontId="86" fillId="10" borderId="21" xfId="1" applyFont="1" applyFill="1" applyBorder="1" applyAlignment="1">
      <alignment horizontal="center" vertical="top"/>
    </xf>
    <xf numFmtId="0" fontId="86" fillId="10" borderId="22" xfId="1" applyFont="1" applyFill="1" applyBorder="1" applyAlignment="1">
      <alignment horizontal="center" vertical="top"/>
    </xf>
    <xf numFmtId="12" fontId="86" fillId="26" borderId="3" xfId="1" applyNumberFormat="1" applyFont="1" applyFill="1" applyBorder="1" applyAlignment="1">
      <alignment horizontal="center" vertical="top"/>
    </xf>
    <xf numFmtId="12" fontId="86" fillId="26" borderId="63" xfId="1" applyNumberFormat="1" applyFont="1" applyFill="1" applyBorder="1" applyAlignment="1">
      <alignment horizontal="center" vertical="top"/>
    </xf>
    <xf numFmtId="0" fontId="146" fillId="36" borderId="0" xfId="1" applyFont="1" applyFill="1" applyAlignment="1">
      <alignment horizontal="center" vertical="center"/>
    </xf>
    <xf numFmtId="0" fontId="146" fillId="37" borderId="0" xfId="1" applyFont="1" applyFill="1" applyAlignment="1">
      <alignment horizontal="center" vertical="center"/>
    </xf>
    <xf numFmtId="0" fontId="146" fillId="17" borderId="0" xfId="1" applyFont="1" applyFill="1" applyAlignment="1">
      <alignment horizontal="center" vertical="center"/>
    </xf>
    <xf numFmtId="0" fontId="6" fillId="5" borderId="0" xfId="1" applyFont="1" applyFill="1" applyAlignment="1">
      <alignment horizontal="left" vertical="center" indent="1"/>
    </xf>
    <xf numFmtId="0" fontId="142" fillId="5" borderId="0" xfId="1" applyFont="1" applyFill="1" applyBorder="1" applyAlignment="1">
      <alignment horizontal="left" vertical="center" wrapText="1"/>
    </xf>
    <xf numFmtId="0" fontId="75" fillId="0" borderId="40" xfId="1" applyFont="1" applyBorder="1" applyAlignment="1">
      <alignment horizontal="center" vertical="center"/>
    </xf>
    <xf numFmtId="0" fontId="25" fillId="5" borderId="0" xfId="2" applyFill="1" applyAlignment="1">
      <alignment horizontal="left" vertical="top" wrapText="1"/>
    </xf>
    <xf numFmtId="0" fontId="27" fillId="14" borderId="0" xfId="1" applyFont="1" applyFill="1" applyAlignment="1">
      <alignment horizontal="left" vertical="center"/>
    </xf>
    <xf numFmtId="0" fontId="15" fillId="35" borderId="0" xfId="1" applyFont="1" applyFill="1" applyAlignment="1">
      <alignment horizontal="left" vertical="top" wrapText="1"/>
    </xf>
    <xf numFmtId="0" fontId="7" fillId="16" borderId="0" xfId="1" applyFont="1" applyFill="1" applyBorder="1" applyAlignment="1">
      <alignment horizontal="center" vertical="center"/>
    </xf>
    <xf numFmtId="0" fontId="16" fillId="35" borderId="0" xfId="1" applyFont="1" applyFill="1" applyAlignment="1">
      <alignment horizontal="left" vertical="top" wrapText="1"/>
    </xf>
    <xf numFmtId="0" fontId="133" fillId="16" borderId="0" xfId="1" applyFont="1" applyFill="1" applyAlignment="1">
      <alignment horizontal="center" vertical="center"/>
    </xf>
    <xf numFmtId="0" fontId="7" fillId="0" borderId="40" xfId="1" applyFont="1" applyBorder="1" applyAlignment="1">
      <alignment horizontal="center" vertical="center"/>
    </xf>
    <xf numFmtId="0" fontId="9" fillId="35" borderId="0" xfId="1" applyFont="1" applyFill="1" applyAlignment="1">
      <alignment horizontal="left" vertical="top" wrapText="1"/>
    </xf>
    <xf numFmtId="0" fontId="116" fillId="10" borderId="0" xfId="1" applyFont="1" applyFill="1" applyAlignment="1">
      <alignment horizontal="center"/>
    </xf>
    <xf numFmtId="0" fontId="129" fillId="5" borderId="0" xfId="1" applyFont="1" applyFill="1" applyAlignment="1">
      <alignment horizontal="left" vertical="center" wrapText="1" indent="1"/>
    </xf>
    <xf numFmtId="0" fontId="30" fillId="5" borderId="0" xfId="1" applyFont="1" applyFill="1" applyBorder="1" applyAlignment="1">
      <alignment horizontal="left" vertical="center" wrapText="1"/>
    </xf>
    <xf numFmtId="0" fontId="5" fillId="35" borderId="0" xfId="1" applyFont="1" applyFill="1" applyAlignment="1">
      <alignment horizontal="left" vertical="top" wrapText="1"/>
    </xf>
    <xf numFmtId="0" fontId="127" fillId="6" borderId="0" xfId="1" applyFont="1" applyFill="1" applyBorder="1" applyAlignment="1">
      <alignment horizontal="center" vertical="center"/>
    </xf>
    <xf numFmtId="0" fontId="160" fillId="0" borderId="0" xfId="6" applyFont="1" applyBorder="1" applyAlignment="1">
      <alignment horizontal="center" vertical="center"/>
    </xf>
    <xf numFmtId="0" fontId="156" fillId="5" borderId="0" xfId="1" applyFont="1" applyFill="1" applyBorder="1" applyAlignment="1">
      <alignment horizontal="left" vertical="top" wrapText="1"/>
    </xf>
    <xf numFmtId="0" fontId="154" fillId="5" borderId="0" xfId="1" applyFont="1" applyFill="1" applyBorder="1" applyAlignment="1">
      <alignment horizontal="left" vertical="center" wrapText="1"/>
    </xf>
    <xf numFmtId="0" fontId="154" fillId="5" borderId="0" xfId="1" applyFont="1" applyFill="1" applyBorder="1" applyAlignment="1">
      <alignment horizontal="center" vertical="center" wrapText="1"/>
    </xf>
    <xf numFmtId="174" fontId="157" fillId="0" borderId="0" xfId="6" applyNumberFormat="1" applyFont="1" applyBorder="1" applyAlignment="1">
      <alignment horizontal="center" vertical="center"/>
    </xf>
    <xf numFmtId="0" fontId="156" fillId="5" borderId="0" xfId="1" applyFont="1" applyFill="1" applyBorder="1" applyAlignment="1">
      <alignment horizontal="left" vertical="center" wrapText="1"/>
    </xf>
    <xf numFmtId="2" fontId="157" fillId="0" borderId="14" xfId="6" applyNumberFormat="1" applyFont="1" applyBorder="1" applyAlignment="1">
      <alignment horizontal="center" vertical="center"/>
    </xf>
    <xf numFmtId="0" fontId="166" fillId="11" borderId="0" xfId="1" applyFont="1" applyFill="1" applyAlignment="1">
      <alignment horizontal="left" vertical="top" wrapText="1"/>
    </xf>
    <xf numFmtId="174" fontId="157" fillId="0" borderId="17" xfId="6" applyNumberFormat="1" applyFont="1" applyBorder="1" applyAlignment="1">
      <alignment horizontal="center"/>
    </xf>
    <xf numFmtId="0" fontId="107" fillId="0" borderId="0" xfId="6" applyFont="1" applyAlignment="1">
      <alignment horizontal="center"/>
    </xf>
    <xf numFmtId="0" fontId="33" fillId="0" borderId="3" xfId="6" applyFont="1" applyBorder="1" applyAlignment="1">
      <alignment horizontal="center" vertical="center"/>
    </xf>
    <xf numFmtId="0" fontId="33" fillId="0" borderId="4" xfId="6" applyFont="1" applyBorder="1" applyAlignment="1">
      <alignment horizontal="center" vertical="center"/>
    </xf>
    <xf numFmtId="0" fontId="168" fillId="15" borderId="0" xfId="1" applyFont="1" applyFill="1" applyBorder="1" applyAlignment="1">
      <alignment horizontal="left" vertical="center" wrapText="1"/>
    </xf>
    <xf numFmtId="0" fontId="167" fillId="15" borderId="0" xfId="1" applyFont="1" applyFill="1" applyBorder="1" applyAlignment="1">
      <alignment horizontal="left" vertical="top" wrapText="1"/>
    </xf>
    <xf numFmtId="0" fontId="31" fillId="5" borderId="0" xfId="1" applyFont="1" applyFill="1" applyBorder="1" applyAlignment="1">
      <alignment horizontal="left" vertical="center" wrapText="1"/>
    </xf>
    <xf numFmtId="0" fontId="124" fillId="0" borderId="0" xfId="2" applyFont="1" applyAlignment="1">
      <alignment horizontal="left"/>
    </xf>
    <xf numFmtId="0" fontId="31" fillId="5" borderId="0" xfId="1" applyFont="1" applyFill="1" applyAlignment="1">
      <alignment horizontal="center" vertical="top" wrapText="1"/>
    </xf>
    <xf numFmtId="0" fontId="123" fillId="5" borderId="0" xfId="1" applyFont="1" applyFill="1" applyBorder="1" applyAlignment="1">
      <alignment horizontal="center" vertical="center" wrapText="1"/>
    </xf>
  </cellXfs>
  <cellStyles count="9">
    <cellStyle name="Comma 2" xfId="3" xr:uid="{3888E935-5811-40A1-AC0F-032EB6506EE0}"/>
    <cellStyle name="Comma 2 2" xfId="7" xr:uid="{21852186-CD60-4027-8AD2-361243CBDA87}"/>
    <cellStyle name="Currency 2" xfId="5" xr:uid="{B28EDF0D-2ED5-4222-BB24-07A9C34D6B9A}"/>
    <cellStyle name="Hyperlink 2" xfId="2" xr:uid="{FB71DF5C-CC94-4E79-81AC-76A5A997E61A}"/>
    <cellStyle name="Normal" xfId="0" builtinId="0"/>
    <cellStyle name="Normal 3" xfId="1" xr:uid="{DA85936D-D51F-4DC2-9AC8-E7515FAA679A}"/>
    <cellStyle name="Normal 4" xfId="6" xr:uid="{99604615-9233-4C4A-9C65-D043D98DE53E}"/>
    <cellStyle name="Normal 5" xfId="8" xr:uid="{4BB40185-B67C-406B-8FDA-10FC8CD1D75D}"/>
    <cellStyle name="Percent 2" xfId="4" xr:uid="{576D6D77-34A0-459E-9AA5-B7649945E5AB}"/>
  </cellStyles>
  <dxfs count="9">
    <dxf>
      <font>
        <strike val="0"/>
        <color theme="0"/>
      </font>
    </dxf>
    <dxf>
      <font>
        <color rgb="FF9C0006"/>
      </font>
      <fill>
        <patternFill>
          <bgColor rgb="FFFFC7CE"/>
        </patternFill>
      </fill>
    </dxf>
    <dxf>
      <font>
        <strike val="0"/>
        <color theme="2"/>
      </font>
    </dxf>
    <dxf>
      <fill>
        <patternFill>
          <bgColor theme="7" tint="0.39994506668294322"/>
        </patternFill>
      </fill>
    </dxf>
    <dxf>
      <font>
        <color rgb="FF9C5700"/>
      </font>
      <fill>
        <patternFill>
          <bgColor rgb="FFFFEB9C"/>
        </patternFill>
      </fill>
    </dxf>
    <dxf>
      <font>
        <color rgb="FF9C0006"/>
      </font>
    </dxf>
    <dxf>
      <font>
        <strike val="0"/>
        <color auto="1"/>
      </font>
    </dxf>
    <dxf>
      <font>
        <color rgb="FF9C0006"/>
      </font>
    </dxf>
    <dxf>
      <font>
        <strike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3.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6.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8.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9.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1.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3.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Ordered</a:t>
            </a:r>
            <a:r>
              <a:rPr lang="en-US" baseline="0"/>
              <a:t> Pairs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xVal>
            <c:numRef>
              <c:f>'A Tour'!$J$67:$J$78</c:f>
              <c:numCache>
                <c:formatCode>General</c:formatCode>
                <c:ptCount val="12"/>
                <c:pt idx="0">
                  <c:v>-5</c:v>
                </c:pt>
                <c:pt idx="1">
                  <c:v>-4</c:v>
                </c:pt>
                <c:pt idx="2">
                  <c:v>-3</c:v>
                </c:pt>
                <c:pt idx="3">
                  <c:v>-2</c:v>
                </c:pt>
                <c:pt idx="4">
                  <c:v>-1</c:v>
                </c:pt>
                <c:pt idx="5">
                  <c:v>0</c:v>
                </c:pt>
                <c:pt idx="6">
                  <c:v>1</c:v>
                </c:pt>
                <c:pt idx="7">
                  <c:v>2</c:v>
                </c:pt>
                <c:pt idx="8">
                  <c:v>3</c:v>
                </c:pt>
                <c:pt idx="9">
                  <c:v>4</c:v>
                </c:pt>
                <c:pt idx="10">
                  <c:v>5</c:v>
                </c:pt>
                <c:pt idx="11">
                  <c:v>6</c:v>
                </c:pt>
              </c:numCache>
            </c:numRef>
          </c:xVal>
          <c:yVal>
            <c:numRef>
              <c:f>'A Tour'!$K$67:$K$78</c:f>
              <c:numCache>
                <c:formatCode>General</c:formatCode>
                <c:ptCount val="12"/>
                <c:pt idx="0">
                  <c:v>10</c:v>
                </c:pt>
                <c:pt idx="1">
                  <c:v>9</c:v>
                </c:pt>
                <c:pt idx="2">
                  <c:v>-9</c:v>
                </c:pt>
                <c:pt idx="3">
                  <c:v>-5</c:v>
                </c:pt>
                <c:pt idx="4">
                  <c:v>-3</c:v>
                </c:pt>
                <c:pt idx="5">
                  <c:v>7</c:v>
                </c:pt>
                <c:pt idx="6">
                  <c:v>6</c:v>
                </c:pt>
                <c:pt idx="7">
                  <c:v>-1</c:v>
                </c:pt>
                <c:pt idx="8">
                  <c:v>-10</c:v>
                </c:pt>
                <c:pt idx="9">
                  <c:v>-8</c:v>
                </c:pt>
                <c:pt idx="10">
                  <c:v>6</c:v>
                </c:pt>
                <c:pt idx="11">
                  <c:v>1</c:v>
                </c:pt>
              </c:numCache>
            </c:numRef>
          </c:yVal>
          <c:smooth val="0"/>
          <c:extLst>
            <c:ext xmlns:c16="http://schemas.microsoft.com/office/drawing/2014/chart" uri="{C3380CC4-5D6E-409C-BE32-E72D297353CC}">
              <c16:uniqueId val="{00000000-1286-493A-8740-B5C1F64CC31C}"/>
            </c:ext>
          </c:extLst>
        </c:ser>
        <c:dLbls>
          <c:showLegendKey val="0"/>
          <c:showVal val="0"/>
          <c:showCatName val="0"/>
          <c:showSerName val="0"/>
          <c:showPercent val="0"/>
          <c:showBubbleSize val="0"/>
        </c:dLbls>
        <c:axId val="-2146362248"/>
        <c:axId val="-2146368200"/>
      </c:scatterChart>
      <c:valAx>
        <c:axId val="-2146362248"/>
        <c:scaling>
          <c:orientation val="minMax"/>
          <c:max val="12"/>
          <c:min val="-12"/>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6368200"/>
        <c:crosses val="autoZero"/>
        <c:crossBetween val="midCat"/>
        <c:majorUnit val="1"/>
      </c:valAx>
      <c:valAx>
        <c:axId val="-2146368200"/>
        <c:scaling>
          <c:orientation val="minMax"/>
          <c:max val="12"/>
          <c:min val="-12"/>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6362248"/>
        <c:crosses val="autoZero"/>
        <c:crossBetween val="midCat"/>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Earth's Population</a:t>
            </a:r>
          </a:p>
        </c:rich>
      </c:tx>
      <c:overlay val="0"/>
    </c:title>
    <c:autoTitleDeleted val="0"/>
    <c:plotArea>
      <c:layout/>
      <c:barChart>
        <c:barDir val="col"/>
        <c:grouping val="clustered"/>
        <c:varyColors val="0"/>
        <c:ser>
          <c:idx val="0"/>
          <c:order val="0"/>
          <c:tx>
            <c:strRef>
              <c:f>'A Tour'!$I$462</c:f>
              <c:strCache>
                <c:ptCount val="1"/>
                <c:pt idx="0">
                  <c:v>Population</c:v>
                </c:pt>
              </c:strCache>
            </c:strRef>
          </c:tx>
          <c:invertIfNegative val="0"/>
          <c:cat>
            <c:numRef>
              <c:f>'A Tour'!$H$463:$H$483</c:f>
              <c:numCache>
                <c:formatCode>General</c:formatCode>
                <c:ptCount val="2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numCache>
            </c:numRef>
          </c:cat>
          <c:val>
            <c:numRef>
              <c:f>'A Tour'!$I$463:$I$483</c:f>
              <c:numCache>
                <c:formatCode>_(* #,##0_);_(* \(#,##0\);_(* "-"??_);_(@_)</c:formatCode>
                <c:ptCount val="21"/>
                <c:pt idx="0">
                  <c:v>2556000000</c:v>
                </c:pt>
                <c:pt idx="1">
                  <c:v>2594000000</c:v>
                </c:pt>
                <c:pt idx="2">
                  <c:v>2636000000</c:v>
                </c:pt>
                <c:pt idx="3">
                  <c:v>2681000000</c:v>
                </c:pt>
                <c:pt idx="4">
                  <c:v>2729000000</c:v>
                </c:pt>
                <c:pt idx="5">
                  <c:v>2780000000</c:v>
                </c:pt>
                <c:pt idx="6">
                  <c:v>2833000000</c:v>
                </c:pt>
                <c:pt idx="7">
                  <c:v>2889000000</c:v>
                </c:pt>
                <c:pt idx="8">
                  <c:v>2945000000</c:v>
                </c:pt>
                <c:pt idx="9">
                  <c:v>2997000000</c:v>
                </c:pt>
                <c:pt idx="10">
                  <c:v>3039000000</c:v>
                </c:pt>
                <c:pt idx="11">
                  <c:v>3080000000</c:v>
                </c:pt>
                <c:pt idx="12">
                  <c:v>3136000000</c:v>
                </c:pt>
                <c:pt idx="13">
                  <c:v>3205000000</c:v>
                </c:pt>
                <c:pt idx="14">
                  <c:v>3276000000</c:v>
                </c:pt>
                <c:pt idx="15">
                  <c:v>3345000000</c:v>
                </c:pt>
                <c:pt idx="16">
                  <c:v>3416000000</c:v>
                </c:pt>
                <c:pt idx="17">
                  <c:v>3485000000</c:v>
                </c:pt>
                <c:pt idx="18">
                  <c:v>3557000000</c:v>
                </c:pt>
                <c:pt idx="19">
                  <c:v>3631000000</c:v>
                </c:pt>
                <c:pt idx="20">
                  <c:v>3707000000</c:v>
                </c:pt>
              </c:numCache>
            </c:numRef>
          </c:val>
          <c:extLst>
            <c:ext xmlns:c16="http://schemas.microsoft.com/office/drawing/2014/chart" uri="{C3380CC4-5D6E-409C-BE32-E72D297353CC}">
              <c16:uniqueId val="{00000000-AAF1-424E-9744-9856E104EBD2}"/>
            </c:ext>
          </c:extLst>
        </c:ser>
        <c:dLbls>
          <c:showLegendKey val="0"/>
          <c:showVal val="0"/>
          <c:showCatName val="0"/>
          <c:showSerName val="0"/>
          <c:showPercent val="0"/>
          <c:showBubbleSize val="0"/>
        </c:dLbls>
        <c:gapWidth val="150"/>
        <c:axId val="-2142834568"/>
        <c:axId val="-2142829064"/>
        <c:extLst>
          <c:ext xmlns:c15="http://schemas.microsoft.com/office/drawing/2012/chart" uri="{02D57815-91ED-43cb-92C2-25804820EDAC}">
            <c15:filteredBarSeries>
              <c15:ser>
                <c:idx val="1"/>
                <c:order val="1"/>
                <c:tx>
                  <c:strRef>
                    <c:extLst>
                      <c:ext uri="{02D57815-91ED-43cb-92C2-25804820EDAC}">
                        <c15:formulaRef>
                          <c15:sqref>'A Tour'!$J$462</c15:sqref>
                        </c15:formulaRef>
                      </c:ext>
                    </c:extLst>
                    <c:strCache>
                      <c:ptCount val="1"/>
                    </c:strCache>
                  </c:strRef>
                </c:tx>
                <c:invertIfNegative val="0"/>
                <c:cat>
                  <c:numRef>
                    <c:extLst>
                      <c:ext uri="{02D57815-91ED-43cb-92C2-25804820EDAC}">
                        <c15:formulaRef>
                          <c15:sqref>'A Tour'!$H$463:$H$483</c15:sqref>
                        </c15:formulaRef>
                      </c:ext>
                    </c:extLst>
                    <c:numCache>
                      <c:formatCode>General</c:formatCode>
                      <c:ptCount val="2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numCache>
                  </c:numRef>
                </c:cat>
                <c:val>
                  <c:numRef>
                    <c:extLst>
                      <c:ext uri="{02D57815-91ED-43cb-92C2-25804820EDAC}">
                        <c15:formulaRef>
                          <c15:sqref>'A Tour'!$J$463:$J$483</c15:sqref>
                        </c15:formulaRef>
                      </c:ext>
                    </c:extLst>
                    <c:numCache>
                      <c:formatCode>_(* #,##0_);_(* \(#,##0\);_(* "-"??_);_(@_)</c:formatCode>
                      <c:ptCount val="21"/>
                    </c:numCache>
                  </c:numRef>
                </c:val>
                <c:extLst>
                  <c:ext xmlns:c16="http://schemas.microsoft.com/office/drawing/2014/chart" uri="{C3380CC4-5D6E-409C-BE32-E72D297353CC}">
                    <c16:uniqueId val="{00000001-AAF1-424E-9744-9856E104EBD2}"/>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'A Tour'!$K$462</c15:sqref>
                        </c15:formulaRef>
                      </c:ext>
                    </c:extLst>
                    <c:strCache>
                      <c:ptCount val="1"/>
                    </c:strCache>
                  </c:strRef>
                </c:tx>
                <c:invertIfNegative val="0"/>
                <c:cat>
                  <c:numRef>
                    <c:extLst xmlns:c15="http://schemas.microsoft.com/office/drawing/2012/chart">
                      <c:ext xmlns:c15="http://schemas.microsoft.com/office/drawing/2012/chart" uri="{02D57815-91ED-43cb-92C2-25804820EDAC}">
                        <c15:formulaRef>
                          <c15:sqref>'A Tour'!$H$463:$H$483</c15:sqref>
                        </c15:formulaRef>
                      </c:ext>
                    </c:extLst>
                    <c:numCache>
                      <c:formatCode>General</c:formatCode>
                      <c:ptCount val="2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numCache>
                  </c:numRef>
                </c:cat>
                <c:val>
                  <c:numRef>
                    <c:extLst xmlns:c15="http://schemas.microsoft.com/office/drawing/2012/chart">
                      <c:ext xmlns:c15="http://schemas.microsoft.com/office/drawing/2012/chart" uri="{02D57815-91ED-43cb-92C2-25804820EDAC}">
                        <c15:formulaRef>
                          <c15:sqref>'A Tour'!$K$463:$K$483</c15:sqref>
                        </c15:formulaRef>
                      </c:ext>
                    </c:extLst>
                    <c:numCache>
                      <c:formatCode>_(* #,##0_);_(* \(#,##0\);_(* "-"??_);_(@_)</c:formatCode>
                      <c:ptCount val="21"/>
                    </c:numCache>
                  </c:numRef>
                </c:val>
                <c:extLst xmlns:c15="http://schemas.microsoft.com/office/drawing/2012/chart">
                  <c:ext xmlns:c16="http://schemas.microsoft.com/office/drawing/2014/chart" uri="{C3380CC4-5D6E-409C-BE32-E72D297353CC}">
                    <c16:uniqueId val="{00000002-AAF1-424E-9744-9856E104EBD2}"/>
                  </c:ext>
                </c:extLst>
              </c15:ser>
            </c15:filteredBarSeries>
          </c:ext>
        </c:extLst>
      </c:barChart>
      <c:catAx>
        <c:axId val="-2142834568"/>
        <c:scaling>
          <c:orientation val="minMax"/>
        </c:scaling>
        <c:delete val="0"/>
        <c:axPos val="b"/>
        <c:title>
          <c:tx>
            <c:rich>
              <a:bodyPr/>
              <a:lstStyle/>
              <a:p>
                <a:pPr>
                  <a:defRPr/>
                </a:pPr>
                <a:r>
                  <a:rPr lang="en-US"/>
                  <a:t>Year</a:t>
                </a:r>
              </a:p>
            </c:rich>
          </c:tx>
          <c:overlay val="0"/>
        </c:title>
        <c:numFmt formatCode="General" sourceLinked="1"/>
        <c:majorTickMark val="out"/>
        <c:minorTickMark val="none"/>
        <c:tickLblPos val="nextTo"/>
        <c:crossAx val="-2142829064"/>
        <c:crosses val="autoZero"/>
        <c:auto val="1"/>
        <c:lblAlgn val="ctr"/>
        <c:lblOffset val="100"/>
        <c:noMultiLvlLbl val="0"/>
      </c:catAx>
      <c:valAx>
        <c:axId val="-2142829064"/>
        <c:scaling>
          <c:orientation val="minMax"/>
        </c:scaling>
        <c:delete val="0"/>
        <c:axPos val="l"/>
        <c:majorGridlines/>
        <c:title>
          <c:tx>
            <c:rich>
              <a:bodyPr rot="0" vert="horz"/>
              <a:lstStyle/>
              <a:p>
                <a:pPr>
                  <a:defRPr/>
                </a:pPr>
                <a:r>
                  <a:rPr lang="en-US"/>
                  <a:t>Population</a:t>
                </a:r>
              </a:p>
            </c:rich>
          </c:tx>
          <c:overlay val="0"/>
        </c:title>
        <c:numFmt formatCode="_(* #,##0_);_(* \(#,##0\);_(* &quot;-&quot;??_);_(@_)" sourceLinked="1"/>
        <c:majorTickMark val="out"/>
        <c:minorTickMark val="none"/>
        <c:tickLblPos val="nextTo"/>
        <c:crossAx val="-2142834568"/>
        <c:crosses val="autoZero"/>
        <c:crossBetween val="between"/>
      </c:valAx>
    </c:plotArea>
    <c:plotVisOnly val="1"/>
    <c:dispBlanksAs val="gap"/>
    <c:showDLblsOverMax val="0"/>
  </c:chart>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George and Martha</a:t>
            </a:r>
          </a:p>
          <a:p>
            <a:pPr>
              <a:defRPr/>
            </a:pPr>
            <a:endParaRPr lang="en-US"/>
          </a:p>
        </c:rich>
      </c:tx>
      <c:layout>
        <c:manualLayout>
          <c:xMode val="edge"/>
          <c:yMode val="edge"/>
          <c:x val="0.244389801375096"/>
          <c:y val="4.629629629629630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1"/>
          <c:order val="0"/>
          <c:tx>
            <c:strRef>
              <c:f>'A Tour'!$K$130:$K$131</c:f>
              <c:strCache>
                <c:ptCount val="2"/>
                <c:pt idx="1">
                  <c:v>g(t)</c:v>
                </c:pt>
              </c:strCache>
            </c:strRef>
          </c:tx>
          <c:spPr>
            <a:solidFill>
              <a:schemeClr val="accent1"/>
            </a:solidFill>
            <a:ln>
              <a:noFill/>
            </a:ln>
            <a:effectLst/>
          </c:spPr>
          <c:invertIfNegative val="0"/>
          <c:val>
            <c:numRef>
              <c:f>'A Tour'!$K$132:$K$143</c:f>
              <c:numCache>
                <c:formatCode>#,##0</c:formatCode>
                <c:ptCount val="12"/>
                <c:pt idx="0">
                  <c:v>21</c:v>
                </c:pt>
                <c:pt idx="1">
                  <c:v>42</c:v>
                </c:pt>
                <c:pt idx="2">
                  <c:v>63</c:v>
                </c:pt>
                <c:pt idx="3">
                  <c:v>84</c:v>
                </c:pt>
                <c:pt idx="4">
                  <c:v>105</c:v>
                </c:pt>
                <c:pt idx="5">
                  <c:v>126</c:v>
                </c:pt>
                <c:pt idx="6">
                  <c:v>147</c:v>
                </c:pt>
                <c:pt idx="7">
                  <c:v>168</c:v>
                </c:pt>
                <c:pt idx="8">
                  <c:v>189</c:v>
                </c:pt>
                <c:pt idx="9">
                  <c:v>210</c:v>
                </c:pt>
                <c:pt idx="10">
                  <c:v>231</c:v>
                </c:pt>
                <c:pt idx="11">
                  <c:v>252</c:v>
                </c:pt>
              </c:numCache>
            </c:numRef>
          </c:val>
          <c:extLst>
            <c:ext xmlns:c16="http://schemas.microsoft.com/office/drawing/2014/chart" uri="{C3380CC4-5D6E-409C-BE32-E72D297353CC}">
              <c16:uniqueId val="{00000000-30C5-4D93-88B5-A73780DB7F08}"/>
            </c:ext>
          </c:extLst>
        </c:ser>
        <c:ser>
          <c:idx val="2"/>
          <c:order val="1"/>
          <c:tx>
            <c:strRef>
              <c:f>'A Tour'!$L$130:$L$131</c:f>
              <c:strCache>
                <c:ptCount val="2"/>
                <c:pt idx="1">
                  <c:v>g(t)</c:v>
                </c:pt>
              </c:strCache>
            </c:strRef>
          </c:tx>
          <c:spPr>
            <a:solidFill>
              <a:schemeClr val="accent3"/>
            </a:solidFill>
            <a:ln>
              <a:noFill/>
            </a:ln>
            <a:effectLst/>
          </c:spPr>
          <c:invertIfNegative val="0"/>
          <c:val>
            <c:numRef>
              <c:f>'A Tour'!$L$132:$L$143</c:f>
              <c:numCache>
                <c:formatCode>#,##0</c:formatCode>
                <c:ptCount val="12"/>
              </c:numCache>
            </c:numRef>
          </c:val>
          <c:extLst>
            <c:ext xmlns:c16="http://schemas.microsoft.com/office/drawing/2014/chart" uri="{C3380CC4-5D6E-409C-BE32-E72D297353CC}">
              <c16:uniqueId val="{00000001-30C5-4D93-88B5-A73780DB7F08}"/>
            </c:ext>
          </c:extLst>
        </c:ser>
        <c:ser>
          <c:idx val="4"/>
          <c:order val="2"/>
          <c:tx>
            <c:strRef>
              <c:f>'A Tour'!$N$130:$N$131</c:f>
              <c:strCache>
                <c:ptCount val="2"/>
                <c:pt idx="0">
                  <c:v>Martha</c:v>
                </c:pt>
                <c:pt idx="1">
                  <c:v>m(t)</c:v>
                </c:pt>
              </c:strCache>
            </c:strRef>
          </c:tx>
          <c:spPr>
            <a:solidFill>
              <a:schemeClr val="accent2"/>
            </a:solidFill>
            <a:ln>
              <a:noFill/>
            </a:ln>
            <a:effectLst/>
          </c:spPr>
          <c:invertIfNegative val="0"/>
          <c:val>
            <c:numRef>
              <c:f>'A Tour'!$N$132:$N$143</c:f>
              <c:numCache>
                <c:formatCode>#,##0</c:formatCode>
                <c:ptCount val="12"/>
                <c:pt idx="0">
                  <c:v>7</c:v>
                </c:pt>
                <c:pt idx="1">
                  <c:v>14</c:v>
                </c:pt>
                <c:pt idx="2">
                  <c:v>21</c:v>
                </c:pt>
                <c:pt idx="3">
                  <c:v>28</c:v>
                </c:pt>
                <c:pt idx="4">
                  <c:v>35</c:v>
                </c:pt>
                <c:pt idx="5">
                  <c:v>42</c:v>
                </c:pt>
                <c:pt idx="6">
                  <c:v>49</c:v>
                </c:pt>
                <c:pt idx="7">
                  <c:v>56</c:v>
                </c:pt>
                <c:pt idx="8">
                  <c:v>63</c:v>
                </c:pt>
                <c:pt idx="9">
                  <c:v>70</c:v>
                </c:pt>
                <c:pt idx="10">
                  <c:v>77</c:v>
                </c:pt>
                <c:pt idx="11">
                  <c:v>84</c:v>
                </c:pt>
              </c:numCache>
            </c:numRef>
          </c:val>
          <c:extLst>
            <c:ext xmlns:c16="http://schemas.microsoft.com/office/drawing/2014/chart" uri="{C3380CC4-5D6E-409C-BE32-E72D297353CC}">
              <c16:uniqueId val="{00000002-30C5-4D93-88B5-A73780DB7F08}"/>
            </c:ext>
          </c:extLst>
        </c:ser>
        <c:dLbls>
          <c:showLegendKey val="0"/>
          <c:showVal val="0"/>
          <c:showCatName val="0"/>
          <c:showSerName val="0"/>
          <c:showPercent val="0"/>
          <c:showBubbleSize val="0"/>
        </c:dLbls>
        <c:gapWidth val="150"/>
        <c:overlap val="100"/>
        <c:axId val="-2144482360"/>
        <c:axId val="-2144478664"/>
      </c:barChart>
      <c:catAx>
        <c:axId val="-2144482360"/>
        <c:scaling>
          <c:orientation val="minMax"/>
        </c:scaling>
        <c:delete val="0"/>
        <c:axPos val="l"/>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4478664"/>
        <c:crosses val="autoZero"/>
        <c:auto val="1"/>
        <c:lblAlgn val="ctr"/>
        <c:lblOffset val="100"/>
        <c:noMultiLvlLbl val="0"/>
      </c:catAx>
      <c:valAx>
        <c:axId val="-214447866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44823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Projectile</a:t>
            </a:r>
            <a:r>
              <a:rPr lang="en-US" baseline="0"/>
              <a:t> Motion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'A Tour'!$L$334</c:f>
              <c:strCache>
                <c:ptCount val="1"/>
                <c:pt idx="0">
                  <c:v>y</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'A Tour'!$K$335:$K$346</c:f>
              <c:numCache>
                <c:formatCode>General</c:formatCode>
                <c:ptCount val="12"/>
                <c:pt idx="0">
                  <c:v>4</c:v>
                </c:pt>
                <c:pt idx="1">
                  <c:v>7</c:v>
                </c:pt>
                <c:pt idx="2">
                  <c:v>10</c:v>
                </c:pt>
                <c:pt idx="3">
                  <c:v>13</c:v>
                </c:pt>
                <c:pt idx="4">
                  <c:v>16</c:v>
                </c:pt>
                <c:pt idx="5">
                  <c:v>19</c:v>
                </c:pt>
                <c:pt idx="6">
                  <c:v>22</c:v>
                </c:pt>
                <c:pt idx="7">
                  <c:v>25</c:v>
                </c:pt>
                <c:pt idx="8">
                  <c:v>28</c:v>
                </c:pt>
                <c:pt idx="9">
                  <c:v>31</c:v>
                </c:pt>
                <c:pt idx="10">
                  <c:v>34</c:v>
                </c:pt>
                <c:pt idx="11">
                  <c:v>37</c:v>
                </c:pt>
              </c:numCache>
            </c:numRef>
          </c:xVal>
          <c:yVal>
            <c:numRef>
              <c:f>'A Tour'!$L$335:$L$346</c:f>
              <c:numCache>
                <c:formatCode>General</c:formatCode>
                <c:ptCount val="12"/>
                <c:pt idx="0">
                  <c:v>-2</c:v>
                </c:pt>
                <c:pt idx="1">
                  <c:v>-9</c:v>
                </c:pt>
                <c:pt idx="2">
                  <c:v>-20</c:v>
                </c:pt>
                <c:pt idx="3">
                  <c:v>-35</c:v>
                </c:pt>
                <c:pt idx="4">
                  <c:v>-54</c:v>
                </c:pt>
                <c:pt idx="5">
                  <c:v>-77</c:v>
                </c:pt>
                <c:pt idx="6">
                  <c:v>-104</c:v>
                </c:pt>
                <c:pt idx="7">
                  <c:v>-135</c:v>
                </c:pt>
                <c:pt idx="8">
                  <c:v>-170</c:v>
                </c:pt>
                <c:pt idx="9">
                  <c:v>-209</c:v>
                </c:pt>
                <c:pt idx="10">
                  <c:v>-252</c:v>
                </c:pt>
                <c:pt idx="11">
                  <c:v>-299</c:v>
                </c:pt>
              </c:numCache>
            </c:numRef>
          </c:yVal>
          <c:smooth val="1"/>
          <c:extLst>
            <c:ext xmlns:c16="http://schemas.microsoft.com/office/drawing/2014/chart" uri="{C3380CC4-5D6E-409C-BE32-E72D297353CC}">
              <c16:uniqueId val="{00000000-A2D5-4553-A293-613C63BBBAF6}"/>
            </c:ext>
          </c:extLst>
        </c:ser>
        <c:dLbls>
          <c:showLegendKey val="0"/>
          <c:showVal val="0"/>
          <c:showCatName val="0"/>
          <c:showSerName val="0"/>
          <c:showPercent val="0"/>
          <c:showBubbleSize val="0"/>
        </c:dLbls>
        <c:axId val="-2144425544"/>
        <c:axId val="-2144419512"/>
      </c:scatterChart>
      <c:valAx>
        <c:axId val="-21444255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4419512"/>
        <c:crosses val="autoZero"/>
        <c:crossBetween val="midCat"/>
      </c:valAx>
      <c:valAx>
        <c:axId val="-21444195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442554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yVal>
            <c:numRef>
              <c:f>'A Tour'!$K$405:$K$458</c:f>
              <c:numCache>
                <c:formatCode>0.000</c:formatCode>
                <c:ptCount val="54"/>
                <c:pt idx="0">
                  <c:v>6.8232805275637593E-4</c:v>
                </c:pt>
                <c:pt idx="1">
                  <c:v>1.1592291739045903E-3</c:v>
                </c:pt>
                <c:pt idx="2">
                  <c:v>1.9304541362277095E-3</c:v>
                </c:pt>
                <c:pt idx="3">
                  <c:v>3.1511115984444414E-3</c:v>
                </c:pt>
                <c:pt idx="4">
                  <c:v>5.0417602596909833E-3</c:v>
                </c:pt>
                <c:pt idx="5">
                  <c:v>7.9070540515934484E-3</c:v>
                </c:pt>
                <c:pt idx="6">
                  <c:v>1.2155178329914957E-2</c:v>
                </c:pt>
                <c:pt idx="7">
                  <c:v>1.8315638888734213E-2</c:v>
                </c:pt>
                <c:pt idx="8">
                  <c:v>2.7051846866350465E-2</c:v>
                </c:pt>
                <c:pt idx="9">
                  <c:v>3.916389509898717E-2</c:v>
                </c:pt>
                <c:pt idx="10">
                  <c:v>5.5576212611483211E-2</c:v>
                </c:pt>
                <c:pt idx="11">
                  <c:v>7.7304740443299949E-2</c:v>
                </c:pt>
                <c:pt idx="12">
                  <c:v>0.10539922456186462</c:v>
                </c:pt>
                <c:pt idx="13">
                  <c:v>0.14085842092104539</c:v>
                </c:pt>
                <c:pt idx="14">
                  <c:v>0.18451952399298976</c:v>
                </c:pt>
                <c:pt idx="15">
                  <c:v>0.23692775868212237</c:v>
                </c:pt>
                <c:pt idx="16">
                  <c:v>0.29819727942988816</c:v>
                </c:pt>
                <c:pt idx="17">
                  <c:v>0.36787944117144322</c:v>
                </c:pt>
                <c:pt idx="18">
                  <c:v>0.44485806622294211</c:v>
                </c:pt>
                <c:pt idx="19">
                  <c:v>0.52729242404304955</c:v>
                </c:pt>
                <c:pt idx="20">
                  <c:v>0.61262639418441711</c:v>
                </c:pt>
                <c:pt idx="21">
                  <c:v>0.69767632607103203</c:v>
                </c:pt>
                <c:pt idx="22">
                  <c:v>0.77880078307140577</c:v>
                </c:pt>
                <c:pt idx="23">
                  <c:v>0.85214378896621212</c:v>
                </c:pt>
                <c:pt idx="24">
                  <c:v>0.91393118527122874</c:v>
                </c:pt>
                <c:pt idx="25">
                  <c:v>0.96078943915232362</c:v>
                </c:pt>
                <c:pt idx="26">
                  <c:v>0.99004983374916811</c:v>
                </c:pt>
                <c:pt idx="27">
                  <c:v>1</c:v>
                </c:pt>
                <c:pt idx="28">
                  <c:v>0.990049833749168</c:v>
                </c:pt>
                <c:pt idx="29">
                  <c:v>0.96078943915232284</c:v>
                </c:pt>
                <c:pt idx="30">
                  <c:v>0.91393118527122763</c:v>
                </c:pt>
                <c:pt idx="31">
                  <c:v>0.85214378896621046</c:v>
                </c:pt>
                <c:pt idx="32">
                  <c:v>0.77880078307140399</c:v>
                </c:pt>
                <c:pt idx="33">
                  <c:v>0.69767632607103014</c:v>
                </c:pt>
                <c:pt idx="34">
                  <c:v>0.61262639418441522</c:v>
                </c:pt>
                <c:pt idx="35">
                  <c:v>0.52729242404304766</c:v>
                </c:pt>
                <c:pt idx="36">
                  <c:v>0.44485806622294027</c:v>
                </c:pt>
                <c:pt idx="37">
                  <c:v>0.3678794411714415</c:v>
                </c:pt>
                <c:pt idx="38">
                  <c:v>0.29819727942988661</c:v>
                </c:pt>
                <c:pt idx="39">
                  <c:v>0.23692775868212104</c:v>
                </c:pt>
                <c:pt idx="40">
                  <c:v>0.1845195239929886</c:v>
                </c:pt>
                <c:pt idx="41">
                  <c:v>0.14085842092104442</c:v>
                </c:pt>
                <c:pt idx="42">
                  <c:v>0.10539922456186387</c:v>
                </c:pt>
                <c:pt idx="43">
                  <c:v>7.7304740443299338E-2</c:v>
                </c:pt>
                <c:pt idx="44">
                  <c:v>5.5576212611482739E-2</c:v>
                </c:pt>
                <c:pt idx="45">
                  <c:v>3.9163895098986823E-2</c:v>
                </c:pt>
                <c:pt idx="46">
                  <c:v>2.7051846866350211E-2</c:v>
                </c:pt>
                <c:pt idx="47">
                  <c:v>1.831563888873405E-2</c:v>
                </c:pt>
                <c:pt idx="48">
                  <c:v>1.2155178329914838E-2</c:v>
                </c:pt>
                <c:pt idx="49">
                  <c:v>7.9070540515933721E-3</c:v>
                </c:pt>
                <c:pt idx="50">
                  <c:v>5.0417602596909295E-3</c:v>
                </c:pt>
                <c:pt idx="51">
                  <c:v>3.1511115984444076E-3</c:v>
                </c:pt>
                <c:pt idx="52">
                  <c:v>1.9304541362276887E-3</c:v>
                </c:pt>
                <c:pt idx="53">
                  <c:v>1.1592291739045771E-3</c:v>
                </c:pt>
              </c:numCache>
            </c:numRef>
          </c:yVal>
          <c:smooth val="1"/>
          <c:extLst>
            <c:ext xmlns:c16="http://schemas.microsoft.com/office/drawing/2014/chart" uri="{C3380CC4-5D6E-409C-BE32-E72D297353CC}">
              <c16:uniqueId val="{00000000-07C5-4A48-9F76-82B357B78E4C}"/>
            </c:ext>
          </c:extLst>
        </c:ser>
        <c:ser>
          <c:idx val="1"/>
          <c:order val="1"/>
          <c:spPr>
            <a:ln w="19050" cap="rnd">
              <a:solidFill>
                <a:schemeClr val="accent2"/>
              </a:solidFill>
              <a:round/>
            </a:ln>
            <a:effectLst/>
          </c:spPr>
          <c:marker>
            <c:symbol val="circle"/>
            <c:size val="5"/>
            <c:spPr>
              <a:solidFill>
                <a:schemeClr val="accent2"/>
              </a:solidFill>
              <a:ln w="9525">
                <a:solidFill>
                  <a:schemeClr val="accent2"/>
                </a:solidFill>
              </a:ln>
              <a:effectLst/>
            </c:spPr>
          </c:marker>
          <c:yVal>
            <c:numRef>
              <c:f>'A Tour'!$L$405:$L$458</c:f>
              <c:numCache>
                <c:formatCode>0.000</c:formatCode>
                <c:ptCount val="54"/>
              </c:numCache>
            </c:numRef>
          </c:yVal>
          <c:smooth val="1"/>
          <c:extLst>
            <c:ext xmlns:c16="http://schemas.microsoft.com/office/drawing/2014/chart" uri="{C3380CC4-5D6E-409C-BE32-E72D297353CC}">
              <c16:uniqueId val="{00000001-07C5-4A48-9F76-82B357B78E4C}"/>
            </c:ext>
          </c:extLst>
        </c:ser>
        <c:dLbls>
          <c:showLegendKey val="0"/>
          <c:showVal val="0"/>
          <c:showCatName val="0"/>
          <c:showSerName val="0"/>
          <c:showPercent val="0"/>
          <c:showBubbleSize val="0"/>
        </c:dLbls>
        <c:axId val="-2144383400"/>
        <c:axId val="-2144377448"/>
      </c:scatterChart>
      <c:valAx>
        <c:axId val="-2144383400"/>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4377448"/>
        <c:crosses val="autoZero"/>
        <c:crossBetween val="midCat"/>
      </c:valAx>
      <c:valAx>
        <c:axId val="-2144377448"/>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438340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1"/>
          <c:order val="0"/>
          <c:tx>
            <c:strRef>
              <c:f>'A Tour'!$Q$230</c:f>
              <c:strCache>
                <c:ptCount val="1"/>
                <c:pt idx="0">
                  <c:v>f(x)</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yVal>
            <c:numRef>
              <c:f>'A Tour'!$Q$231:$Q$251</c:f>
              <c:numCache>
                <c:formatCode>General</c:formatCode>
                <c:ptCount val="21"/>
                <c:pt idx="0">
                  <c:v>0</c:v>
                </c:pt>
                <c:pt idx="1">
                  <c:v>0.8660254037844386</c:v>
                </c:pt>
                <c:pt idx="2">
                  <c:v>0.86602540378443871</c:v>
                </c:pt>
                <c:pt idx="3">
                  <c:v>1.22514845490862E-16</c:v>
                </c:pt>
                <c:pt idx="4">
                  <c:v>-0.86602540378443837</c:v>
                </c:pt>
                <c:pt idx="5">
                  <c:v>-0.86602540378443904</c:v>
                </c:pt>
                <c:pt idx="6">
                  <c:v>-1.1332081106818492E-15</c:v>
                </c:pt>
                <c:pt idx="7">
                  <c:v>0.86602540378443793</c:v>
                </c:pt>
                <c:pt idx="8">
                  <c:v>0.86602540378443915</c:v>
                </c:pt>
                <c:pt idx="9">
                  <c:v>3.67544536472586E-16</c:v>
                </c:pt>
                <c:pt idx="10">
                  <c:v>-0.86602540378443871</c:v>
                </c:pt>
                <c:pt idx="11">
                  <c:v>-0.86602540378443826</c:v>
                </c:pt>
                <c:pt idx="12">
                  <c:v>1.2862974574368025E-15</c:v>
                </c:pt>
                <c:pt idx="13">
                  <c:v>0.8660254037844396</c:v>
                </c:pt>
                <c:pt idx="14">
                  <c:v>0.86602540378443749</c:v>
                </c:pt>
                <c:pt idx="15">
                  <c:v>-2.9401394513461909E-15</c:v>
                </c:pt>
                <c:pt idx="16">
                  <c:v>-0.86602540378443948</c:v>
                </c:pt>
                <c:pt idx="17">
                  <c:v>-0.86602540378443837</c:v>
                </c:pt>
                <c:pt idx="18">
                  <c:v>-7.3508907294517201E-16</c:v>
                </c:pt>
                <c:pt idx="19">
                  <c:v>0.86602540378443771</c:v>
                </c:pt>
                <c:pt idx="20">
                  <c:v>0.86602540378444026</c:v>
                </c:pt>
              </c:numCache>
            </c:numRef>
          </c:yVal>
          <c:smooth val="1"/>
          <c:extLst>
            <c:ext xmlns:c16="http://schemas.microsoft.com/office/drawing/2014/chart" uri="{C3380CC4-5D6E-409C-BE32-E72D297353CC}">
              <c16:uniqueId val="{00000000-F571-40AC-9710-D6FAA611B1A5}"/>
            </c:ext>
          </c:extLst>
        </c:ser>
        <c:dLbls>
          <c:showLegendKey val="0"/>
          <c:showVal val="0"/>
          <c:showCatName val="0"/>
          <c:showSerName val="0"/>
          <c:showPercent val="0"/>
          <c:showBubbleSize val="0"/>
        </c:dLbls>
        <c:axId val="-2145011720"/>
        <c:axId val="-2145015240"/>
      </c:scatterChart>
      <c:valAx>
        <c:axId val="-2145011720"/>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5015240"/>
        <c:crosses val="autoZero"/>
        <c:crossBetween val="midCat"/>
      </c:valAx>
      <c:valAx>
        <c:axId val="-21450152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501172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Moore's</a:t>
            </a:r>
            <a:r>
              <a:rPr lang="en-US" baseline="0"/>
              <a:t> Law</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numRef>
              <c:f>'A Tour'!$L$257:$L$275</c:f>
              <c:numCache>
                <c:formatCode>General</c:formatCode>
                <c:ptCount val="19"/>
                <c:pt idx="0">
                  <c:v>1975</c:v>
                </c:pt>
                <c:pt idx="1">
                  <c:v>1977</c:v>
                </c:pt>
                <c:pt idx="2">
                  <c:v>1979</c:v>
                </c:pt>
                <c:pt idx="3">
                  <c:v>1981</c:v>
                </c:pt>
                <c:pt idx="4">
                  <c:v>1983</c:v>
                </c:pt>
                <c:pt idx="5">
                  <c:v>1985</c:v>
                </c:pt>
                <c:pt idx="6">
                  <c:v>1987</c:v>
                </c:pt>
                <c:pt idx="7">
                  <c:v>1989</c:v>
                </c:pt>
                <c:pt idx="8">
                  <c:v>1991</c:v>
                </c:pt>
                <c:pt idx="9">
                  <c:v>1993</c:v>
                </c:pt>
                <c:pt idx="10">
                  <c:v>1995</c:v>
                </c:pt>
                <c:pt idx="11">
                  <c:v>1997</c:v>
                </c:pt>
                <c:pt idx="12">
                  <c:v>1999</c:v>
                </c:pt>
                <c:pt idx="13">
                  <c:v>2001</c:v>
                </c:pt>
                <c:pt idx="14">
                  <c:v>2003</c:v>
                </c:pt>
                <c:pt idx="15">
                  <c:v>2005</c:v>
                </c:pt>
                <c:pt idx="16">
                  <c:v>2007</c:v>
                </c:pt>
                <c:pt idx="17">
                  <c:v>2009</c:v>
                </c:pt>
                <c:pt idx="18">
                  <c:v>2011</c:v>
                </c:pt>
              </c:numCache>
            </c:numRef>
          </c:cat>
          <c:val>
            <c:numRef>
              <c:f>'A Tour'!$M$257:$M$275</c:f>
              <c:numCache>
                <c:formatCode>_(* #,##0_);_(* \(#,##0\);_(* "-"??_);_(@_)</c:formatCode>
                <c:ptCount val="19"/>
                <c:pt idx="0">
                  <c:v>4500</c:v>
                </c:pt>
                <c:pt idx="1">
                  <c:v>9000</c:v>
                </c:pt>
                <c:pt idx="2">
                  <c:v>18000</c:v>
                </c:pt>
                <c:pt idx="3">
                  <c:v>36000</c:v>
                </c:pt>
                <c:pt idx="4">
                  <c:v>72000</c:v>
                </c:pt>
                <c:pt idx="5">
                  <c:v>144000</c:v>
                </c:pt>
                <c:pt idx="6">
                  <c:v>288000</c:v>
                </c:pt>
                <c:pt idx="7">
                  <c:v>576000</c:v>
                </c:pt>
                <c:pt idx="8">
                  <c:v>1152000</c:v>
                </c:pt>
                <c:pt idx="9">
                  <c:v>2304000</c:v>
                </c:pt>
                <c:pt idx="10">
                  <c:v>4608000</c:v>
                </c:pt>
                <c:pt idx="11">
                  <c:v>9216000</c:v>
                </c:pt>
                <c:pt idx="12">
                  <c:v>18432000</c:v>
                </c:pt>
                <c:pt idx="13">
                  <c:v>36864000</c:v>
                </c:pt>
                <c:pt idx="14">
                  <c:v>73728000</c:v>
                </c:pt>
                <c:pt idx="15">
                  <c:v>147456000</c:v>
                </c:pt>
                <c:pt idx="16">
                  <c:v>294912000</c:v>
                </c:pt>
                <c:pt idx="17">
                  <c:v>589824000</c:v>
                </c:pt>
                <c:pt idx="18">
                  <c:v>1179648000</c:v>
                </c:pt>
              </c:numCache>
            </c:numRef>
          </c:val>
          <c:extLst>
            <c:ext xmlns:c16="http://schemas.microsoft.com/office/drawing/2014/chart" uri="{C3380CC4-5D6E-409C-BE32-E72D297353CC}">
              <c16:uniqueId val="{00000000-C0CF-45F8-A59E-7A642850882D}"/>
            </c:ext>
          </c:extLst>
        </c:ser>
        <c:dLbls>
          <c:showLegendKey val="0"/>
          <c:showVal val="0"/>
          <c:showCatName val="0"/>
          <c:showSerName val="0"/>
          <c:showPercent val="0"/>
          <c:showBubbleSize val="0"/>
        </c:dLbls>
        <c:gapWidth val="40"/>
        <c:axId val="-2145052952"/>
        <c:axId val="-2145056696"/>
        <c:extLst>
          <c:ext xmlns:c15="http://schemas.microsoft.com/office/drawing/2012/chart" uri="{02D57815-91ED-43cb-92C2-25804820EDAC}">
            <c15:filteredBarSeries>
              <c15:ser>
                <c:idx val="1"/>
                <c:order val="1"/>
                <c:spPr>
                  <a:solidFill>
                    <a:schemeClr val="accent2"/>
                  </a:solidFill>
                  <a:ln>
                    <a:noFill/>
                  </a:ln>
                  <a:effectLst/>
                </c:spPr>
                <c:invertIfNegative val="0"/>
                <c:cat>
                  <c:numRef>
                    <c:extLst>
                      <c:ext uri="{02D57815-91ED-43cb-92C2-25804820EDAC}">
                        <c15:formulaRef>
                          <c15:sqref>'A Tour'!$L$257:$L$275</c15:sqref>
                        </c15:formulaRef>
                      </c:ext>
                    </c:extLst>
                    <c:numCache>
                      <c:formatCode>General</c:formatCode>
                      <c:ptCount val="19"/>
                      <c:pt idx="0">
                        <c:v>1975</c:v>
                      </c:pt>
                      <c:pt idx="1">
                        <c:v>1977</c:v>
                      </c:pt>
                      <c:pt idx="2">
                        <c:v>1979</c:v>
                      </c:pt>
                      <c:pt idx="3">
                        <c:v>1981</c:v>
                      </c:pt>
                      <c:pt idx="4">
                        <c:v>1983</c:v>
                      </c:pt>
                      <c:pt idx="5">
                        <c:v>1985</c:v>
                      </c:pt>
                      <c:pt idx="6">
                        <c:v>1987</c:v>
                      </c:pt>
                      <c:pt idx="7">
                        <c:v>1989</c:v>
                      </c:pt>
                      <c:pt idx="8">
                        <c:v>1991</c:v>
                      </c:pt>
                      <c:pt idx="9">
                        <c:v>1993</c:v>
                      </c:pt>
                      <c:pt idx="10">
                        <c:v>1995</c:v>
                      </c:pt>
                      <c:pt idx="11">
                        <c:v>1997</c:v>
                      </c:pt>
                      <c:pt idx="12">
                        <c:v>1999</c:v>
                      </c:pt>
                      <c:pt idx="13">
                        <c:v>2001</c:v>
                      </c:pt>
                      <c:pt idx="14">
                        <c:v>2003</c:v>
                      </c:pt>
                      <c:pt idx="15">
                        <c:v>2005</c:v>
                      </c:pt>
                      <c:pt idx="16">
                        <c:v>2007</c:v>
                      </c:pt>
                      <c:pt idx="17">
                        <c:v>2009</c:v>
                      </c:pt>
                      <c:pt idx="18">
                        <c:v>2011</c:v>
                      </c:pt>
                    </c:numCache>
                  </c:numRef>
                </c:cat>
                <c:val>
                  <c:numRef>
                    <c:extLst>
                      <c:ext uri="{02D57815-91ED-43cb-92C2-25804820EDAC}">
                        <c15:formulaRef>
                          <c15:sqref>'A Tour'!$N$257:$N$275</c15:sqref>
                        </c15:formulaRef>
                      </c:ext>
                    </c:extLst>
                    <c:numCache>
                      <c:formatCode>_(* #,##0_);_(* \(#,##0\);_(* "-"??_);_(@_)</c:formatCode>
                      <c:ptCount val="19"/>
                    </c:numCache>
                  </c:numRef>
                </c:val>
                <c:extLst>
                  <c:ext xmlns:c16="http://schemas.microsoft.com/office/drawing/2014/chart" uri="{C3380CC4-5D6E-409C-BE32-E72D297353CC}">
                    <c16:uniqueId val="{00000001-C0CF-45F8-A59E-7A642850882D}"/>
                  </c:ext>
                </c:extLst>
              </c15:ser>
            </c15:filteredBarSeries>
            <c15:filteredBarSeries>
              <c15:ser>
                <c:idx val="2"/>
                <c:order val="2"/>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'A Tour'!$L$257:$L$275</c15:sqref>
                        </c15:formulaRef>
                      </c:ext>
                    </c:extLst>
                    <c:numCache>
                      <c:formatCode>General</c:formatCode>
                      <c:ptCount val="19"/>
                      <c:pt idx="0">
                        <c:v>1975</c:v>
                      </c:pt>
                      <c:pt idx="1">
                        <c:v>1977</c:v>
                      </c:pt>
                      <c:pt idx="2">
                        <c:v>1979</c:v>
                      </c:pt>
                      <c:pt idx="3">
                        <c:v>1981</c:v>
                      </c:pt>
                      <c:pt idx="4">
                        <c:v>1983</c:v>
                      </c:pt>
                      <c:pt idx="5">
                        <c:v>1985</c:v>
                      </c:pt>
                      <c:pt idx="6">
                        <c:v>1987</c:v>
                      </c:pt>
                      <c:pt idx="7">
                        <c:v>1989</c:v>
                      </c:pt>
                      <c:pt idx="8">
                        <c:v>1991</c:v>
                      </c:pt>
                      <c:pt idx="9">
                        <c:v>1993</c:v>
                      </c:pt>
                      <c:pt idx="10">
                        <c:v>1995</c:v>
                      </c:pt>
                      <c:pt idx="11">
                        <c:v>1997</c:v>
                      </c:pt>
                      <c:pt idx="12">
                        <c:v>1999</c:v>
                      </c:pt>
                      <c:pt idx="13">
                        <c:v>2001</c:v>
                      </c:pt>
                      <c:pt idx="14">
                        <c:v>2003</c:v>
                      </c:pt>
                      <c:pt idx="15">
                        <c:v>2005</c:v>
                      </c:pt>
                      <c:pt idx="16">
                        <c:v>2007</c:v>
                      </c:pt>
                      <c:pt idx="17">
                        <c:v>2009</c:v>
                      </c:pt>
                      <c:pt idx="18">
                        <c:v>2011</c:v>
                      </c:pt>
                    </c:numCache>
                  </c:numRef>
                </c:cat>
                <c:val>
                  <c:numRef>
                    <c:extLst xmlns:c15="http://schemas.microsoft.com/office/drawing/2012/chart">
                      <c:ext xmlns:c15="http://schemas.microsoft.com/office/drawing/2012/chart" uri="{02D57815-91ED-43cb-92C2-25804820EDAC}">
                        <c15:formulaRef>
                          <c15:sqref>'A Tour'!$O$257:$O$275</c15:sqref>
                        </c15:formulaRef>
                      </c:ext>
                    </c:extLst>
                    <c:numCache>
                      <c:formatCode>_(* #,##0_);_(* \(#,##0\);_(* "-"??_);_(@_)</c:formatCode>
                      <c:ptCount val="19"/>
                    </c:numCache>
                  </c:numRef>
                </c:val>
                <c:extLst xmlns:c15="http://schemas.microsoft.com/office/drawing/2012/chart">
                  <c:ext xmlns:c16="http://schemas.microsoft.com/office/drawing/2014/chart" uri="{C3380CC4-5D6E-409C-BE32-E72D297353CC}">
                    <c16:uniqueId val="{00000002-C0CF-45F8-A59E-7A642850882D}"/>
                  </c:ext>
                </c:extLst>
              </c15:ser>
            </c15:filteredBarSeries>
          </c:ext>
        </c:extLst>
      </c:barChart>
      <c:dateAx>
        <c:axId val="-2145052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5056696"/>
        <c:crosses val="autoZero"/>
        <c:auto val="0"/>
        <c:lblOffset val="100"/>
        <c:baseTimeUnit val="days"/>
      </c:dateAx>
      <c:valAx>
        <c:axId val="-214505669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5052952"/>
        <c:crosses val="autoZero"/>
        <c:crossBetween val="between"/>
      </c:valAx>
      <c:spPr>
        <a:noFill/>
        <a:ln>
          <a:solidFill>
            <a:srgbClr val="FFFF00"/>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Simple</a:t>
            </a:r>
            <a:r>
              <a:rPr lang="en-US" baseline="0"/>
              <a:t> vs. Compound Interest</a:t>
            </a:r>
            <a:endParaRPr lang="en-US"/>
          </a:p>
        </c:rich>
      </c:tx>
      <c:layout>
        <c:manualLayout>
          <c:xMode val="edge"/>
          <c:yMode val="edge"/>
          <c:x val="0.27298014189903402"/>
          <c:y val="2.3759442195646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yVal>
            <c:numRef>
              <c:f>'A Tour'!$M$280:$M$304</c:f>
              <c:numCache>
                <c:formatCode>"$"#,##0</c:formatCode>
                <c:ptCount val="25"/>
                <c:pt idx="0">
                  <c:v>1500</c:v>
                </c:pt>
                <c:pt idx="1">
                  <c:v>1612.5</c:v>
                </c:pt>
                <c:pt idx="2">
                  <c:v>1725</c:v>
                </c:pt>
                <c:pt idx="3">
                  <c:v>1837.5</c:v>
                </c:pt>
                <c:pt idx="4">
                  <c:v>1950</c:v>
                </c:pt>
                <c:pt idx="5">
                  <c:v>2062.5</c:v>
                </c:pt>
                <c:pt idx="6">
                  <c:v>2175</c:v>
                </c:pt>
                <c:pt idx="7">
                  <c:v>2287.5</c:v>
                </c:pt>
                <c:pt idx="8">
                  <c:v>2400</c:v>
                </c:pt>
                <c:pt idx="9">
                  <c:v>2512.5</c:v>
                </c:pt>
                <c:pt idx="10">
                  <c:v>2625</c:v>
                </c:pt>
                <c:pt idx="11">
                  <c:v>2737.5</c:v>
                </c:pt>
                <c:pt idx="12">
                  <c:v>2850</c:v>
                </c:pt>
                <c:pt idx="13">
                  <c:v>2962.5</c:v>
                </c:pt>
                <c:pt idx="14">
                  <c:v>3075</c:v>
                </c:pt>
                <c:pt idx="15">
                  <c:v>3187.5</c:v>
                </c:pt>
                <c:pt idx="16">
                  <c:v>3300</c:v>
                </c:pt>
                <c:pt idx="17">
                  <c:v>3412.5</c:v>
                </c:pt>
                <c:pt idx="18">
                  <c:v>3525</c:v>
                </c:pt>
                <c:pt idx="19">
                  <c:v>3637.5</c:v>
                </c:pt>
                <c:pt idx="20">
                  <c:v>3750</c:v>
                </c:pt>
                <c:pt idx="21">
                  <c:v>3862.5</c:v>
                </c:pt>
                <c:pt idx="22">
                  <c:v>3975</c:v>
                </c:pt>
                <c:pt idx="23">
                  <c:v>4087.5</c:v>
                </c:pt>
                <c:pt idx="24">
                  <c:v>4200</c:v>
                </c:pt>
              </c:numCache>
            </c:numRef>
          </c:yVal>
          <c:smooth val="1"/>
          <c:extLst>
            <c:ext xmlns:c16="http://schemas.microsoft.com/office/drawing/2014/chart" uri="{C3380CC4-5D6E-409C-BE32-E72D297353CC}">
              <c16:uniqueId val="{00000000-61F7-41DB-8881-B79C81370AF6}"/>
            </c:ext>
          </c:extLst>
        </c:ser>
        <c:ser>
          <c:idx val="1"/>
          <c:order val="1"/>
          <c:spPr>
            <a:ln w="19050" cap="rnd">
              <a:solidFill>
                <a:schemeClr val="accent4">
                  <a:lumMod val="50000"/>
                </a:schemeClr>
              </a:solidFill>
              <a:round/>
            </a:ln>
            <a:effectLst/>
          </c:spPr>
          <c:marker>
            <c:symbol val="circle"/>
            <c:size val="5"/>
            <c:spPr>
              <a:solidFill>
                <a:srgbClr val="7030A0"/>
              </a:solidFill>
              <a:ln w="9525">
                <a:solidFill>
                  <a:schemeClr val="accent4">
                    <a:lumMod val="50000"/>
                  </a:schemeClr>
                </a:solidFill>
              </a:ln>
              <a:effectLst/>
            </c:spPr>
          </c:marker>
          <c:yVal>
            <c:numRef>
              <c:f>'A Tour'!$R$280:$R$304</c:f>
              <c:numCache>
                <c:formatCode>"$"#,##0</c:formatCode>
                <c:ptCount val="25"/>
                <c:pt idx="0">
                  <c:v>1500</c:v>
                </c:pt>
                <c:pt idx="1">
                  <c:v>1612.5</c:v>
                </c:pt>
                <c:pt idx="2">
                  <c:v>1733.4375</c:v>
                </c:pt>
                <c:pt idx="3">
                  <c:v>1863.4453125</c:v>
                </c:pt>
                <c:pt idx="4">
                  <c:v>2003.2037109375001</c:v>
                </c:pt>
                <c:pt idx="5">
                  <c:v>2153.4439892578125</c:v>
                </c:pt>
                <c:pt idx="6">
                  <c:v>2314.9522884521484</c:v>
                </c:pt>
                <c:pt idx="7">
                  <c:v>2488.5737100860597</c:v>
                </c:pt>
                <c:pt idx="8">
                  <c:v>2675.216738342514</c:v>
                </c:pt>
                <c:pt idx="9">
                  <c:v>2875.8579937182026</c:v>
                </c:pt>
                <c:pt idx="10">
                  <c:v>3091.5473432470676</c:v>
                </c:pt>
                <c:pt idx="11">
                  <c:v>3323.4133939905978</c:v>
                </c:pt>
                <c:pt idx="12">
                  <c:v>3572.6693985398924</c:v>
                </c:pt>
                <c:pt idx="13">
                  <c:v>3840.6196034303844</c:v>
                </c:pt>
                <c:pt idx="14">
                  <c:v>4128.6660736876629</c:v>
                </c:pt>
                <c:pt idx="15">
                  <c:v>4438.3160292142375</c:v>
                </c:pt>
                <c:pt idx="16">
                  <c:v>4771.1897314053049</c:v>
                </c:pt>
                <c:pt idx="17">
                  <c:v>5129.028961260703</c:v>
                </c:pt>
                <c:pt idx="18">
                  <c:v>5513.7061333552556</c:v>
                </c:pt>
                <c:pt idx="19">
                  <c:v>5927.2340933568994</c:v>
                </c:pt>
                <c:pt idx="20">
                  <c:v>6371.7766503586672</c:v>
                </c:pt>
                <c:pt idx="21">
                  <c:v>6849.6598991355677</c:v>
                </c:pt>
                <c:pt idx="22">
                  <c:v>7363.3843915707348</c:v>
                </c:pt>
                <c:pt idx="23">
                  <c:v>7915.6382209385401</c:v>
                </c:pt>
                <c:pt idx="24">
                  <c:v>8509.3110875089315</c:v>
                </c:pt>
              </c:numCache>
            </c:numRef>
          </c:yVal>
          <c:smooth val="1"/>
          <c:extLst>
            <c:ext xmlns:c16="http://schemas.microsoft.com/office/drawing/2014/chart" uri="{C3380CC4-5D6E-409C-BE32-E72D297353CC}">
              <c16:uniqueId val="{00000001-61F7-41DB-8881-B79C81370AF6}"/>
            </c:ext>
          </c:extLst>
        </c:ser>
        <c:dLbls>
          <c:showLegendKey val="0"/>
          <c:showVal val="0"/>
          <c:showCatName val="0"/>
          <c:showSerName val="0"/>
          <c:showPercent val="0"/>
          <c:showBubbleSize val="0"/>
        </c:dLbls>
        <c:axId val="-2145102936"/>
        <c:axId val="-2145108296"/>
      </c:scatterChart>
      <c:valAx>
        <c:axId val="-2145102936"/>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5108296"/>
        <c:crosses val="autoZero"/>
        <c:crossBetween val="midCat"/>
      </c:valAx>
      <c:valAx>
        <c:axId val="-214510829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510293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Recursion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spPr>
            <a:ln w="28575" cap="rnd">
              <a:noFill/>
              <a:round/>
            </a:ln>
            <a:effectLst/>
          </c:spPr>
          <c:marker>
            <c:symbol val="circle"/>
            <c:size val="5"/>
            <c:spPr>
              <a:solidFill>
                <a:schemeClr val="accent2"/>
              </a:solidFill>
              <a:ln w="9525">
                <a:solidFill>
                  <a:schemeClr val="accent2"/>
                </a:solidFill>
              </a:ln>
              <a:effectLst/>
            </c:spPr>
          </c:marker>
          <c:yVal>
            <c:numRef>
              <c:f>'A Tour'!$J$351:$J$362</c:f>
              <c:numCache>
                <c:formatCode>0.000000000</c:formatCode>
                <c:ptCount val="12"/>
                <c:pt idx="0" formatCode="General">
                  <c:v>0</c:v>
                </c:pt>
                <c:pt idx="1">
                  <c:v>3</c:v>
                </c:pt>
                <c:pt idx="2">
                  <c:v>0.2</c:v>
                </c:pt>
                <c:pt idx="3">
                  <c:v>0.45454545454545453</c:v>
                </c:pt>
                <c:pt idx="4">
                  <c:v>0.40740740740740738</c:v>
                </c:pt>
                <c:pt idx="5">
                  <c:v>0.41538461538461535</c:v>
                </c:pt>
                <c:pt idx="6">
                  <c:v>0.4140127388535032</c:v>
                </c:pt>
                <c:pt idx="7">
                  <c:v>0.41424802110817938</c:v>
                </c:pt>
                <c:pt idx="8">
                  <c:v>0.41420765027322404</c:v>
                </c:pt>
                <c:pt idx="9">
                  <c:v>0.41421457673155276</c:v>
                </c:pt>
                <c:pt idx="10">
                  <c:v>0.41421338833677107</c:v>
                </c:pt>
                <c:pt idx="11">
                  <c:v>0.41421359223300974</c:v>
                </c:pt>
              </c:numCache>
            </c:numRef>
          </c:yVal>
          <c:smooth val="0"/>
          <c:extLst>
            <c:ext xmlns:c16="http://schemas.microsoft.com/office/drawing/2014/chart" uri="{C3380CC4-5D6E-409C-BE32-E72D297353CC}">
              <c16:uniqueId val="{00000000-EC6C-49BA-99A6-8741D428B847}"/>
            </c:ext>
          </c:extLst>
        </c:ser>
        <c:ser>
          <c:idx val="2"/>
          <c:order val="1"/>
          <c:spPr>
            <a:ln w="28575" cap="rnd">
              <a:noFill/>
              <a:round/>
            </a:ln>
            <a:effectLst/>
          </c:spPr>
          <c:marker>
            <c:symbol val="circle"/>
            <c:size val="5"/>
            <c:spPr>
              <a:solidFill>
                <a:schemeClr val="accent3"/>
              </a:solidFill>
              <a:ln w="9525">
                <a:solidFill>
                  <a:schemeClr val="accent3"/>
                </a:solidFill>
              </a:ln>
              <a:effectLst/>
            </c:spPr>
          </c:marker>
          <c:yVal>
            <c:numRef>
              <c:f>'A Tour'!$K$351:$K$362</c:f>
              <c:numCache>
                <c:formatCode>0.000000000</c:formatCode>
                <c:ptCount val="12"/>
              </c:numCache>
            </c:numRef>
          </c:yVal>
          <c:smooth val="0"/>
          <c:extLst>
            <c:ext xmlns:c16="http://schemas.microsoft.com/office/drawing/2014/chart" uri="{C3380CC4-5D6E-409C-BE32-E72D297353CC}">
              <c16:uniqueId val="{00000001-EC6C-49BA-99A6-8741D428B847}"/>
            </c:ext>
          </c:extLst>
        </c:ser>
        <c:dLbls>
          <c:showLegendKey val="0"/>
          <c:showVal val="0"/>
          <c:showCatName val="0"/>
          <c:showSerName val="0"/>
          <c:showPercent val="0"/>
          <c:showBubbleSize val="0"/>
        </c:dLbls>
        <c:axId val="-2145145688"/>
        <c:axId val="-2145150952"/>
      </c:scatterChart>
      <c:valAx>
        <c:axId val="-2145145688"/>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5150952"/>
        <c:crosses val="autoZero"/>
        <c:crossBetween val="midCat"/>
      </c:valAx>
      <c:valAx>
        <c:axId val="-21451509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514568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Recursion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spPr>
            <a:ln w="28575" cap="rnd">
              <a:noFill/>
              <a:round/>
            </a:ln>
            <a:effectLst/>
          </c:spPr>
          <c:marker>
            <c:symbol val="circle"/>
            <c:size val="5"/>
            <c:spPr>
              <a:solidFill>
                <a:schemeClr val="accent2"/>
              </a:solidFill>
              <a:ln w="9525">
                <a:solidFill>
                  <a:schemeClr val="accent2"/>
                </a:solidFill>
              </a:ln>
              <a:effectLst/>
            </c:spPr>
          </c:marker>
          <c:yVal>
            <c:numRef>
              <c:f>'A Tour'!$J$351:$J$362</c:f>
              <c:numCache>
                <c:formatCode>0.000000000</c:formatCode>
                <c:ptCount val="12"/>
                <c:pt idx="0" formatCode="General">
                  <c:v>0</c:v>
                </c:pt>
                <c:pt idx="1">
                  <c:v>3</c:v>
                </c:pt>
                <c:pt idx="2">
                  <c:v>0.2</c:v>
                </c:pt>
                <c:pt idx="3">
                  <c:v>0.45454545454545453</c:v>
                </c:pt>
                <c:pt idx="4">
                  <c:v>0.40740740740740738</c:v>
                </c:pt>
                <c:pt idx="5">
                  <c:v>0.41538461538461535</c:v>
                </c:pt>
                <c:pt idx="6">
                  <c:v>0.4140127388535032</c:v>
                </c:pt>
                <c:pt idx="7">
                  <c:v>0.41424802110817938</c:v>
                </c:pt>
                <c:pt idx="8">
                  <c:v>0.41420765027322404</c:v>
                </c:pt>
                <c:pt idx="9">
                  <c:v>0.41421457673155276</c:v>
                </c:pt>
                <c:pt idx="10">
                  <c:v>0.41421338833677107</c:v>
                </c:pt>
                <c:pt idx="11">
                  <c:v>0.41421359223300974</c:v>
                </c:pt>
              </c:numCache>
            </c:numRef>
          </c:yVal>
          <c:smooth val="0"/>
          <c:extLst>
            <c:ext xmlns:c16="http://schemas.microsoft.com/office/drawing/2014/chart" uri="{C3380CC4-5D6E-409C-BE32-E72D297353CC}">
              <c16:uniqueId val="{00000000-DF1D-4A0F-B718-3479B75E611E}"/>
            </c:ext>
          </c:extLst>
        </c:ser>
        <c:ser>
          <c:idx val="2"/>
          <c:order val="1"/>
          <c:spPr>
            <a:ln w="28575" cap="rnd">
              <a:noFill/>
              <a:round/>
            </a:ln>
            <a:effectLst/>
          </c:spPr>
          <c:marker>
            <c:symbol val="circle"/>
            <c:size val="5"/>
            <c:spPr>
              <a:solidFill>
                <a:schemeClr val="accent3"/>
              </a:solidFill>
              <a:ln w="9525">
                <a:solidFill>
                  <a:schemeClr val="accent3"/>
                </a:solidFill>
              </a:ln>
              <a:effectLst/>
            </c:spPr>
          </c:marker>
          <c:yVal>
            <c:numRef>
              <c:f>'A Tour'!$K$351:$K$362</c:f>
              <c:numCache>
                <c:formatCode>0.000000000</c:formatCode>
                <c:ptCount val="12"/>
              </c:numCache>
            </c:numRef>
          </c:yVal>
          <c:smooth val="0"/>
          <c:extLst>
            <c:ext xmlns:c16="http://schemas.microsoft.com/office/drawing/2014/chart" uri="{C3380CC4-5D6E-409C-BE32-E72D297353CC}">
              <c16:uniqueId val="{00000001-DF1D-4A0F-B718-3479B75E611E}"/>
            </c:ext>
          </c:extLst>
        </c:ser>
        <c:ser>
          <c:idx val="0"/>
          <c:order val="2"/>
          <c:spPr>
            <a:ln w="25400" cap="rnd">
              <a:noFill/>
              <a:round/>
            </a:ln>
            <a:effectLst/>
          </c:spPr>
          <c:marker>
            <c:symbol val="circle"/>
            <c:size val="5"/>
            <c:spPr>
              <a:solidFill>
                <a:schemeClr val="accent1"/>
              </a:solidFill>
              <a:ln w="9525">
                <a:solidFill>
                  <a:schemeClr val="accent1"/>
                </a:solidFill>
              </a:ln>
              <a:effectLst/>
            </c:spPr>
          </c:marker>
          <c:yVal>
            <c:numRef>
              <c:f>'A Tour'!$N$369:$N$379</c:f>
              <c:numCache>
                <c:formatCode>0.00000000</c:formatCode>
                <c:ptCount val="11"/>
                <c:pt idx="0">
                  <c:v>3</c:v>
                </c:pt>
                <c:pt idx="1">
                  <c:v>-1.6666666666666667</c:v>
                </c:pt>
                <c:pt idx="2">
                  <c:v>-2.6</c:v>
                </c:pt>
                <c:pt idx="3">
                  <c:v>-2.3846153846153846</c:v>
                </c:pt>
                <c:pt idx="4">
                  <c:v>-2.4193548387096775</c:v>
                </c:pt>
                <c:pt idx="5">
                  <c:v>-2.4133333333333331</c:v>
                </c:pt>
                <c:pt idx="6">
                  <c:v>-2.4143646408839778</c:v>
                </c:pt>
                <c:pt idx="7">
                  <c:v>-2.4141876430205951</c:v>
                </c:pt>
                <c:pt idx="8">
                  <c:v>-2.4142180094786729</c:v>
                </c:pt>
                <c:pt idx="9">
                  <c:v>-2.4142127993718101</c:v>
                </c:pt>
                <c:pt idx="10">
                  <c:v>-2.4142136932834606</c:v>
                </c:pt>
              </c:numCache>
            </c:numRef>
          </c:yVal>
          <c:smooth val="0"/>
          <c:extLst>
            <c:ext xmlns:c16="http://schemas.microsoft.com/office/drawing/2014/chart" uri="{C3380CC4-5D6E-409C-BE32-E72D297353CC}">
              <c16:uniqueId val="{00000002-DF1D-4A0F-B718-3479B75E611E}"/>
            </c:ext>
          </c:extLst>
        </c:ser>
        <c:ser>
          <c:idx val="3"/>
          <c:order val="3"/>
          <c:spPr>
            <a:ln w="25400" cap="rnd">
              <a:noFill/>
              <a:round/>
            </a:ln>
            <a:effectLst/>
          </c:spPr>
          <c:marker>
            <c:symbol val="circle"/>
            <c:size val="5"/>
            <c:spPr>
              <a:solidFill>
                <a:schemeClr val="accent4"/>
              </a:solidFill>
              <a:ln w="9525">
                <a:solidFill>
                  <a:schemeClr val="accent4"/>
                </a:solidFill>
              </a:ln>
              <a:effectLst/>
            </c:spPr>
          </c:marker>
          <c:yVal>
            <c:numRef>
              <c:f>'A Tour'!$O$369:$O$379</c:f>
              <c:numCache>
                <c:formatCode>0.00000000</c:formatCode>
                <c:ptCount val="11"/>
              </c:numCache>
            </c:numRef>
          </c:yVal>
          <c:smooth val="0"/>
          <c:extLst>
            <c:ext xmlns:c16="http://schemas.microsoft.com/office/drawing/2014/chart" uri="{C3380CC4-5D6E-409C-BE32-E72D297353CC}">
              <c16:uniqueId val="{00000003-DF1D-4A0F-B718-3479B75E611E}"/>
            </c:ext>
          </c:extLst>
        </c:ser>
        <c:dLbls>
          <c:showLegendKey val="0"/>
          <c:showVal val="0"/>
          <c:showCatName val="0"/>
          <c:showSerName val="0"/>
          <c:showPercent val="0"/>
          <c:showBubbleSize val="0"/>
        </c:dLbls>
        <c:axId val="-2145200344"/>
        <c:axId val="-2145205704"/>
      </c:scatterChart>
      <c:valAx>
        <c:axId val="-2145200344"/>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5205704"/>
        <c:crosses val="autoZero"/>
        <c:crossBetween val="midCat"/>
      </c:valAx>
      <c:valAx>
        <c:axId val="-21452057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520034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Quadratic</a:t>
            </a:r>
            <a:r>
              <a:rPr lang="en-US" baseline="0"/>
              <a:t> Function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'A Tour'!$Q$386:$Q$396</c:f>
              <c:numCache>
                <c:formatCode>General</c:formatCode>
                <c:ptCount val="11"/>
                <c:pt idx="0">
                  <c:v>-6</c:v>
                </c:pt>
                <c:pt idx="1">
                  <c:v>-5</c:v>
                </c:pt>
                <c:pt idx="2">
                  <c:v>-4</c:v>
                </c:pt>
                <c:pt idx="3">
                  <c:v>-3</c:v>
                </c:pt>
                <c:pt idx="4">
                  <c:v>-2</c:v>
                </c:pt>
                <c:pt idx="5">
                  <c:v>-1</c:v>
                </c:pt>
                <c:pt idx="6">
                  <c:v>0</c:v>
                </c:pt>
                <c:pt idx="7">
                  <c:v>1</c:v>
                </c:pt>
                <c:pt idx="8">
                  <c:v>2</c:v>
                </c:pt>
                <c:pt idx="9">
                  <c:v>3</c:v>
                </c:pt>
                <c:pt idx="10">
                  <c:v>4</c:v>
                </c:pt>
              </c:numCache>
            </c:numRef>
          </c:xVal>
          <c:yVal>
            <c:numRef>
              <c:f>'A Tour'!$R$386:$R$396</c:f>
              <c:numCache>
                <c:formatCode>General</c:formatCode>
                <c:ptCount val="11"/>
                <c:pt idx="0">
                  <c:v>23</c:v>
                </c:pt>
                <c:pt idx="1">
                  <c:v>14</c:v>
                </c:pt>
                <c:pt idx="2">
                  <c:v>7</c:v>
                </c:pt>
                <c:pt idx="3">
                  <c:v>2</c:v>
                </c:pt>
                <c:pt idx="4">
                  <c:v>-1</c:v>
                </c:pt>
                <c:pt idx="5">
                  <c:v>-2</c:v>
                </c:pt>
                <c:pt idx="6">
                  <c:v>-1</c:v>
                </c:pt>
                <c:pt idx="7">
                  <c:v>2</c:v>
                </c:pt>
                <c:pt idx="8">
                  <c:v>7</c:v>
                </c:pt>
                <c:pt idx="9">
                  <c:v>14</c:v>
                </c:pt>
                <c:pt idx="10">
                  <c:v>23</c:v>
                </c:pt>
              </c:numCache>
            </c:numRef>
          </c:yVal>
          <c:smooth val="1"/>
          <c:extLst>
            <c:ext xmlns:c16="http://schemas.microsoft.com/office/drawing/2014/chart" uri="{C3380CC4-5D6E-409C-BE32-E72D297353CC}">
              <c16:uniqueId val="{00000000-74C7-4805-B636-68CC07A5EF3F}"/>
            </c:ext>
          </c:extLst>
        </c:ser>
        <c:dLbls>
          <c:showLegendKey val="0"/>
          <c:showVal val="0"/>
          <c:showCatName val="0"/>
          <c:showSerName val="0"/>
          <c:showPercent val="0"/>
          <c:showBubbleSize val="0"/>
        </c:dLbls>
        <c:axId val="-2145235064"/>
        <c:axId val="-2145240824"/>
      </c:scatterChart>
      <c:valAx>
        <c:axId val="-21452350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5240824"/>
        <c:crosses val="autoZero"/>
        <c:crossBetween val="midCat"/>
      </c:valAx>
      <c:valAx>
        <c:axId val="-2145240824"/>
        <c:scaling>
          <c:orientation val="minMax"/>
        </c:scaling>
        <c:delete val="0"/>
        <c:axPos val="l"/>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523506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Quadratic</a:t>
            </a:r>
            <a:r>
              <a:rPr lang="en-US" baseline="0"/>
              <a:t> Functions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'A Tour'!$K$170</c:f>
              <c:strCache>
                <c:ptCount val="1"/>
                <c:pt idx="0">
                  <c:v>f(x)</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'A Tour'!$J$171:$J$191</c:f>
              <c:numCache>
                <c:formatCode>General</c:formatCode>
                <c:ptCount val="21"/>
                <c:pt idx="0">
                  <c:v>-10</c:v>
                </c:pt>
                <c:pt idx="1">
                  <c:v>-9</c:v>
                </c:pt>
                <c:pt idx="2">
                  <c:v>-8</c:v>
                </c:pt>
                <c:pt idx="3">
                  <c:v>-7</c:v>
                </c:pt>
                <c:pt idx="4">
                  <c:v>-6</c:v>
                </c:pt>
                <c:pt idx="5">
                  <c:v>-5</c:v>
                </c:pt>
                <c:pt idx="6">
                  <c:v>-4</c:v>
                </c:pt>
                <c:pt idx="7">
                  <c:v>-3</c:v>
                </c:pt>
                <c:pt idx="8">
                  <c:v>-2</c:v>
                </c:pt>
                <c:pt idx="9">
                  <c:v>-1</c:v>
                </c:pt>
                <c:pt idx="10">
                  <c:v>0</c:v>
                </c:pt>
                <c:pt idx="11">
                  <c:v>1</c:v>
                </c:pt>
                <c:pt idx="12">
                  <c:v>2</c:v>
                </c:pt>
                <c:pt idx="13">
                  <c:v>3</c:v>
                </c:pt>
                <c:pt idx="14">
                  <c:v>4</c:v>
                </c:pt>
                <c:pt idx="15">
                  <c:v>5</c:v>
                </c:pt>
                <c:pt idx="16">
                  <c:v>6</c:v>
                </c:pt>
                <c:pt idx="17">
                  <c:v>7</c:v>
                </c:pt>
                <c:pt idx="18">
                  <c:v>8</c:v>
                </c:pt>
                <c:pt idx="19">
                  <c:v>9</c:v>
                </c:pt>
                <c:pt idx="20">
                  <c:v>10</c:v>
                </c:pt>
              </c:numCache>
            </c:numRef>
          </c:xVal>
          <c:yVal>
            <c:numRef>
              <c:f>'A Tour'!$K$171:$K$191</c:f>
              <c:numCache>
                <c:formatCode>General</c:formatCode>
                <c:ptCount val="21"/>
                <c:pt idx="0">
                  <c:v>81</c:v>
                </c:pt>
                <c:pt idx="1">
                  <c:v>64</c:v>
                </c:pt>
                <c:pt idx="2">
                  <c:v>49</c:v>
                </c:pt>
                <c:pt idx="3">
                  <c:v>36</c:v>
                </c:pt>
                <c:pt idx="4">
                  <c:v>25</c:v>
                </c:pt>
                <c:pt idx="5">
                  <c:v>16</c:v>
                </c:pt>
                <c:pt idx="6">
                  <c:v>9</c:v>
                </c:pt>
                <c:pt idx="7">
                  <c:v>4</c:v>
                </c:pt>
                <c:pt idx="8">
                  <c:v>1</c:v>
                </c:pt>
                <c:pt idx="9">
                  <c:v>0</c:v>
                </c:pt>
                <c:pt idx="10">
                  <c:v>1</c:v>
                </c:pt>
                <c:pt idx="11">
                  <c:v>4</c:v>
                </c:pt>
                <c:pt idx="12">
                  <c:v>9</c:v>
                </c:pt>
                <c:pt idx="13">
                  <c:v>16</c:v>
                </c:pt>
                <c:pt idx="14">
                  <c:v>25</c:v>
                </c:pt>
                <c:pt idx="15">
                  <c:v>36</c:v>
                </c:pt>
                <c:pt idx="16">
                  <c:v>49</c:v>
                </c:pt>
                <c:pt idx="17">
                  <c:v>64</c:v>
                </c:pt>
                <c:pt idx="18">
                  <c:v>81</c:v>
                </c:pt>
                <c:pt idx="19">
                  <c:v>100</c:v>
                </c:pt>
                <c:pt idx="20">
                  <c:v>121</c:v>
                </c:pt>
              </c:numCache>
            </c:numRef>
          </c:yVal>
          <c:smooth val="1"/>
          <c:extLst>
            <c:ext xmlns:c16="http://schemas.microsoft.com/office/drawing/2014/chart" uri="{C3380CC4-5D6E-409C-BE32-E72D297353CC}">
              <c16:uniqueId val="{00000000-ECF1-4A7F-BAE1-A4682F141A8B}"/>
            </c:ext>
          </c:extLst>
        </c:ser>
        <c:dLbls>
          <c:showLegendKey val="0"/>
          <c:showVal val="0"/>
          <c:showCatName val="0"/>
          <c:showSerName val="0"/>
          <c:showPercent val="0"/>
          <c:showBubbleSize val="0"/>
        </c:dLbls>
        <c:axId val="-2143698152"/>
        <c:axId val="-2143692104"/>
      </c:scatterChart>
      <c:valAx>
        <c:axId val="-21436981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3692104"/>
        <c:crosses val="autoZero"/>
        <c:crossBetween val="midCat"/>
      </c:valAx>
      <c:valAx>
        <c:axId val="-2143692104"/>
        <c:scaling>
          <c:orientation val="minMax"/>
          <c:max val="100"/>
          <c:min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369815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Slope of a Curve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'A Tour'!$L$491:$L$511</c:f>
              <c:numCache>
                <c:formatCode>General</c:formatCode>
                <c:ptCount val="21"/>
                <c:pt idx="0">
                  <c:v>-10</c:v>
                </c:pt>
                <c:pt idx="1">
                  <c:v>-9</c:v>
                </c:pt>
                <c:pt idx="2">
                  <c:v>-8</c:v>
                </c:pt>
                <c:pt idx="3">
                  <c:v>-7</c:v>
                </c:pt>
                <c:pt idx="4">
                  <c:v>-6</c:v>
                </c:pt>
                <c:pt idx="5">
                  <c:v>-5</c:v>
                </c:pt>
                <c:pt idx="6">
                  <c:v>-4</c:v>
                </c:pt>
                <c:pt idx="7">
                  <c:v>-3</c:v>
                </c:pt>
                <c:pt idx="8">
                  <c:v>-2</c:v>
                </c:pt>
                <c:pt idx="9">
                  <c:v>-1</c:v>
                </c:pt>
                <c:pt idx="10">
                  <c:v>0</c:v>
                </c:pt>
                <c:pt idx="11">
                  <c:v>1</c:v>
                </c:pt>
                <c:pt idx="12">
                  <c:v>2</c:v>
                </c:pt>
                <c:pt idx="13">
                  <c:v>3</c:v>
                </c:pt>
                <c:pt idx="14">
                  <c:v>4</c:v>
                </c:pt>
                <c:pt idx="15">
                  <c:v>5</c:v>
                </c:pt>
                <c:pt idx="16">
                  <c:v>6</c:v>
                </c:pt>
                <c:pt idx="17">
                  <c:v>7</c:v>
                </c:pt>
                <c:pt idx="18">
                  <c:v>8</c:v>
                </c:pt>
                <c:pt idx="19">
                  <c:v>9</c:v>
                </c:pt>
                <c:pt idx="20">
                  <c:v>10</c:v>
                </c:pt>
              </c:numCache>
            </c:numRef>
          </c:xVal>
          <c:yVal>
            <c:numRef>
              <c:f>'A Tour'!$M$491:$M$511</c:f>
              <c:numCache>
                <c:formatCode>General</c:formatCode>
                <c:ptCount val="21"/>
                <c:pt idx="0">
                  <c:v>81</c:v>
                </c:pt>
                <c:pt idx="1">
                  <c:v>64</c:v>
                </c:pt>
                <c:pt idx="2">
                  <c:v>49</c:v>
                </c:pt>
                <c:pt idx="3">
                  <c:v>36</c:v>
                </c:pt>
                <c:pt idx="4">
                  <c:v>25</c:v>
                </c:pt>
                <c:pt idx="5">
                  <c:v>16</c:v>
                </c:pt>
                <c:pt idx="6">
                  <c:v>9</c:v>
                </c:pt>
                <c:pt idx="7">
                  <c:v>4</c:v>
                </c:pt>
                <c:pt idx="8">
                  <c:v>1</c:v>
                </c:pt>
                <c:pt idx="9">
                  <c:v>0</c:v>
                </c:pt>
                <c:pt idx="10">
                  <c:v>1</c:v>
                </c:pt>
                <c:pt idx="11">
                  <c:v>4</c:v>
                </c:pt>
                <c:pt idx="12">
                  <c:v>9</c:v>
                </c:pt>
                <c:pt idx="13">
                  <c:v>16</c:v>
                </c:pt>
                <c:pt idx="14">
                  <c:v>25</c:v>
                </c:pt>
                <c:pt idx="15">
                  <c:v>36</c:v>
                </c:pt>
                <c:pt idx="16">
                  <c:v>49</c:v>
                </c:pt>
                <c:pt idx="17">
                  <c:v>64</c:v>
                </c:pt>
                <c:pt idx="18">
                  <c:v>81</c:v>
                </c:pt>
                <c:pt idx="19">
                  <c:v>100</c:v>
                </c:pt>
                <c:pt idx="20">
                  <c:v>121</c:v>
                </c:pt>
              </c:numCache>
            </c:numRef>
          </c:yVal>
          <c:smooth val="0"/>
          <c:extLst>
            <c:ext xmlns:c16="http://schemas.microsoft.com/office/drawing/2014/chart" uri="{C3380CC4-5D6E-409C-BE32-E72D297353CC}">
              <c16:uniqueId val="{00000000-D32A-4014-9248-7BE432923C62}"/>
            </c:ext>
          </c:extLst>
        </c:ser>
        <c:dLbls>
          <c:showLegendKey val="0"/>
          <c:showVal val="0"/>
          <c:showCatName val="0"/>
          <c:showSerName val="0"/>
          <c:showPercent val="0"/>
          <c:showBubbleSize val="0"/>
        </c:dLbls>
        <c:axId val="-2145275080"/>
        <c:axId val="-2145281048"/>
      </c:scatterChart>
      <c:valAx>
        <c:axId val="-21452750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5281048"/>
        <c:crosses val="autoZero"/>
        <c:crossBetween val="midCat"/>
      </c:valAx>
      <c:valAx>
        <c:axId val="-2145281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527508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Motion</a:t>
            </a:r>
            <a:r>
              <a:rPr lang="en-US" baseline="0"/>
              <a:t> Problems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4438904183431843E-2"/>
          <c:y val="0.10701582575526579"/>
          <c:w val="0.86370290510752168"/>
          <c:h val="0.80630275432438414"/>
        </c:manualLayout>
      </c:layout>
      <c:barChart>
        <c:barDir val="bar"/>
        <c:grouping val="stacked"/>
        <c:varyColors val="0"/>
        <c:ser>
          <c:idx val="0"/>
          <c:order val="0"/>
          <c:spPr>
            <a:solidFill>
              <a:schemeClr val="accent1"/>
            </a:solidFill>
            <a:ln>
              <a:noFill/>
            </a:ln>
            <a:effectLst/>
          </c:spPr>
          <c:invertIfNegative val="0"/>
          <c:val>
            <c:numRef>
              <c:f>'Motion Problems TE'!$N$11:$N$26</c:f>
              <c:numCache>
                <c:formatCode>0.00</c:formatCode>
                <c:ptCount val="16"/>
                <c:pt idx="0">
                  <c:v>16</c:v>
                </c:pt>
                <c:pt idx="1">
                  <c:v>32</c:v>
                </c:pt>
                <c:pt idx="2">
                  <c:v>48</c:v>
                </c:pt>
                <c:pt idx="3">
                  <c:v>64</c:v>
                </c:pt>
                <c:pt idx="4">
                  <c:v>80</c:v>
                </c:pt>
                <c:pt idx="5">
                  <c:v>96</c:v>
                </c:pt>
                <c:pt idx="6">
                  <c:v>112</c:v>
                </c:pt>
                <c:pt idx="7">
                  <c:v>128</c:v>
                </c:pt>
                <c:pt idx="8">
                  <c:v>144</c:v>
                </c:pt>
                <c:pt idx="9">
                  <c:v>160</c:v>
                </c:pt>
                <c:pt idx="10">
                  <c:v>176</c:v>
                </c:pt>
                <c:pt idx="11">
                  <c:v>192</c:v>
                </c:pt>
                <c:pt idx="12">
                  <c:v>208</c:v>
                </c:pt>
                <c:pt idx="13">
                  <c:v>224</c:v>
                </c:pt>
                <c:pt idx="14">
                  <c:v>240</c:v>
                </c:pt>
                <c:pt idx="15">
                  <c:v>256</c:v>
                </c:pt>
              </c:numCache>
            </c:numRef>
          </c:val>
          <c:extLst>
            <c:ext xmlns:c16="http://schemas.microsoft.com/office/drawing/2014/chart" uri="{C3380CC4-5D6E-409C-BE32-E72D297353CC}">
              <c16:uniqueId val="{00000000-40DF-49DC-A29A-3888E486F1EE}"/>
            </c:ext>
          </c:extLst>
        </c:ser>
        <c:ser>
          <c:idx val="1"/>
          <c:order val="1"/>
          <c:spPr>
            <a:solidFill>
              <a:schemeClr val="accent2"/>
            </a:solidFill>
            <a:ln>
              <a:noFill/>
            </a:ln>
            <a:effectLst/>
          </c:spPr>
          <c:invertIfNegative val="0"/>
          <c:val>
            <c:numRef>
              <c:f>'Motion Problems TE'!$Q$11:$Q$26</c:f>
              <c:numCache>
                <c:formatCode>0.00</c:formatCode>
                <c:ptCount val="16"/>
                <c:pt idx="0">
                  <c:v>7</c:v>
                </c:pt>
                <c:pt idx="1">
                  <c:v>14</c:v>
                </c:pt>
                <c:pt idx="2">
                  <c:v>21</c:v>
                </c:pt>
                <c:pt idx="3">
                  <c:v>28</c:v>
                </c:pt>
                <c:pt idx="4">
                  <c:v>35</c:v>
                </c:pt>
                <c:pt idx="5">
                  <c:v>42</c:v>
                </c:pt>
                <c:pt idx="6">
                  <c:v>49</c:v>
                </c:pt>
                <c:pt idx="7">
                  <c:v>56</c:v>
                </c:pt>
                <c:pt idx="8">
                  <c:v>63</c:v>
                </c:pt>
                <c:pt idx="9">
                  <c:v>70</c:v>
                </c:pt>
                <c:pt idx="10">
                  <c:v>77</c:v>
                </c:pt>
                <c:pt idx="11">
                  <c:v>84</c:v>
                </c:pt>
                <c:pt idx="12">
                  <c:v>91</c:v>
                </c:pt>
                <c:pt idx="13">
                  <c:v>98</c:v>
                </c:pt>
                <c:pt idx="14">
                  <c:v>105</c:v>
                </c:pt>
                <c:pt idx="15">
                  <c:v>112</c:v>
                </c:pt>
              </c:numCache>
            </c:numRef>
          </c:val>
          <c:extLst>
            <c:ext xmlns:c16="http://schemas.microsoft.com/office/drawing/2014/chart" uri="{C3380CC4-5D6E-409C-BE32-E72D297353CC}">
              <c16:uniqueId val="{00000001-40DF-49DC-A29A-3888E486F1EE}"/>
            </c:ext>
          </c:extLst>
        </c:ser>
        <c:ser>
          <c:idx val="2"/>
          <c:order val="2"/>
          <c:spPr>
            <a:solidFill>
              <a:schemeClr val="accent3"/>
            </a:solidFill>
            <a:ln>
              <a:noFill/>
            </a:ln>
            <a:effectLst/>
          </c:spPr>
          <c:invertIfNegative val="0"/>
          <c:val>
            <c:numRef>
              <c:f>'Motion Problems TE'!$J$26</c:f>
              <c:numCache>
                <c:formatCode>General</c:formatCode>
                <c:ptCount val="1"/>
              </c:numCache>
            </c:numRef>
          </c:val>
          <c:extLst>
            <c:ext xmlns:c16="http://schemas.microsoft.com/office/drawing/2014/chart" uri="{C3380CC4-5D6E-409C-BE32-E72D297353CC}">
              <c16:uniqueId val="{00000002-40DF-49DC-A29A-3888E486F1EE}"/>
            </c:ext>
          </c:extLst>
        </c:ser>
        <c:ser>
          <c:idx val="3"/>
          <c:order val="3"/>
          <c:spPr>
            <a:solidFill>
              <a:schemeClr val="accent4"/>
            </a:solidFill>
            <a:ln>
              <a:noFill/>
            </a:ln>
            <a:effectLst/>
          </c:spPr>
          <c:invertIfNegative val="0"/>
          <c:val>
            <c:numRef>
              <c:f>'Motion Problems TE'!$K$10</c:f>
              <c:numCache>
                <c:formatCode>#,##0</c:formatCode>
                <c:ptCount val="1"/>
                <c:pt idx="0">
                  <c:v>229</c:v>
                </c:pt>
              </c:numCache>
            </c:numRef>
          </c:val>
          <c:extLst>
            <c:ext xmlns:c16="http://schemas.microsoft.com/office/drawing/2014/chart" uri="{C3380CC4-5D6E-409C-BE32-E72D297353CC}">
              <c16:uniqueId val="{00000003-40DF-49DC-A29A-3888E486F1EE}"/>
            </c:ext>
          </c:extLst>
        </c:ser>
        <c:dLbls>
          <c:showLegendKey val="0"/>
          <c:showVal val="0"/>
          <c:showCatName val="0"/>
          <c:showSerName val="0"/>
          <c:showPercent val="0"/>
          <c:showBubbleSize val="0"/>
        </c:dLbls>
        <c:gapWidth val="150"/>
        <c:overlap val="100"/>
        <c:axId val="379693672"/>
        <c:axId val="379693016"/>
      </c:barChart>
      <c:catAx>
        <c:axId val="379693672"/>
        <c:scaling>
          <c:orientation val="minMax"/>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latin typeface="Arial" panose="020B0604020202020204" pitchFamily="34" charset="0"/>
                    <a:cs typeface="Arial" panose="020B0604020202020204" pitchFamily="34" charset="0"/>
                  </a:rPr>
                  <a:t>Input</a:t>
                </a:r>
              </a:p>
              <a:p>
                <a:pPr>
                  <a:defRPr b="1">
                    <a:latin typeface="Arial" panose="020B0604020202020204" pitchFamily="34" charset="0"/>
                    <a:cs typeface="Arial" panose="020B0604020202020204" pitchFamily="34" charset="0"/>
                  </a:defRPr>
                </a:pPr>
                <a:endParaRPr lang="en-US" b="1">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9693016"/>
        <c:crosses val="autoZero"/>
        <c:auto val="1"/>
        <c:lblAlgn val="ctr"/>
        <c:lblOffset val="100"/>
        <c:noMultiLvlLbl val="0"/>
      </c:catAx>
      <c:valAx>
        <c:axId val="37969301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latin typeface="Arial" panose="020B0604020202020204" pitchFamily="34" charset="0"/>
                    <a:cs typeface="Arial" panose="020B0604020202020204" pitchFamily="34" charset="0"/>
                  </a:rPr>
                  <a:t>Output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96936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US"/>
              <a:t>Visualizing the Solution</a:t>
            </a:r>
          </a:p>
        </c:rich>
      </c:tx>
      <c:overlay val="0"/>
      <c:spPr>
        <a:noFill/>
        <a:ln>
          <a:noFill/>
        </a:ln>
        <a:effectLst/>
      </c:spPr>
    </c:title>
    <c:autoTitleDeleted val="0"/>
    <c:plotArea>
      <c:layout>
        <c:manualLayout>
          <c:layoutTarget val="inner"/>
          <c:xMode val="edge"/>
          <c:yMode val="edge"/>
          <c:x val="2.7433485638930721E-2"/>
          <c:y val="9.9815879657275564E-2"/>
          <c:w val="0.94435629750224115"/>
          <c:h val="0.81225579850886054"/>
        </c:manualLayout>
      </c:layout>
      <c:scatterChart>
        <c:scatterStyle val="lineMarker"/>
        <c:varyColors val="0"/>
        <c:ser>
          <c:idx val="0"/>
          <c:order val="0"/>
          <c:tx>
            <c:v>f(x1)</c:v>
          </c:tx>
          <c:spPr>
            <a:ln w="47625" cap="rnd" cmpd="sng" algn="ctr">
              <a:solidFill>
                <a:schemeClr val="accent6">
                  <a:shade val="95000"/>
                  <a:satMod val="105000"/>
                </a:schemeClr>
              </a:solidFill>
              <a:prstDash val="solid"/>
              <a:round/>
            </a:ln>
            <a:effectLst/>
          </c:spPr>
          <c:marker>
            <c:symbol val="square"/>
            <c:size val="7"/>
            <c:spPr>
              <a:gradFill rotWithShape="1">
                <a:gsLst>
                  <a:gs pos="0">
                    <a:schemeClr val="accent6">
                      <a:tint val="100000"/>
                      <a:shade val="100000"/>
                      <a:satMod val="130000"/>
                    </a:schemeClr>
                  </a:gs>
                  <a:gs pos="100000">
                    <a:schemeClr val="accent6">
                      <a:tint val="50000"/>
                      <a:shade val="100000"/>
                      <a:satMod val="350000"/>
                    </a:schemeClr>
                  </a:gs>
                </a:gsLst>
                <a:lin ang="16200000" scaled="0"/>
              </a:gradFill>
              <a:ln w="9525" cap="flat" cmpd="sng" algn="ctr">
                <a:solidFill>
                  <a:schemeClr val="accent6">
                    <a:shade val="95000"/>
                    <a:satMod val="105000"/>
                  </a:schemeClr>
                </a:solidFill>
                <a:prstDash val="solid"/>
                <a:round/>
              </a:ln>
              <a:effectLst>
                <a:outerShdw blurRad="40000" dist="23000" dir="5400000" rotWithShape="0">
                  <a:srgbClr val="000000">
                    <a:alpha val="35000"/>
                  </a:srgbClr>
                </a:outerShdw>
              </a:effectLst>
            </c:spPr>
          </c:marker>
          <c:xVal>
            <c:numRef>
              <c:f>'Solving Equations (2TE) (2)'!$N$17:$N$37</c:f>
              <c:numCache>
                <c:formatCode>General</c:formatCode>
                <c:ptCount val="2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numCache>
            </c:numRef>
          </c:xVal>
          <c:yVal>
            <c:numRef>
              <c:f>'Solving Equations (2TE) (2)'!$O$17:$O$37</c:f>
              <c:numCache>
                <c:formatCode>General</c:formatCode>
                <c:ptCount val="21"/>
                <c:pt idx="0">
                  <c:v>8</c:v>
                </c:pt>
                <c:pt idx="1">
                  <c:v>13</c:v>
                </c:pt>
                <c:pt idx="2">
                  <c:v>18</c:v>
                </c:pt>
                <c:pt idx="3">
                  <c:v>23</c:v>
                </c:pt>
                <c:pt idx="4">
                  <c:v>28</c:v>
                </c:pt>
                <c:pt idx="5">
                  <c:v>33</c:v>
                </c:pt>
                <c:pt idx="6">
                  <c:v>38</c:v>
                </c:pt>
                <c:pt idx="7">
                  <c:v>43</c:v>
                </c:pt>
                <c:pt idx="8">
                  <c:v>48</c:v>
                </c:pt>
                <c:pt idx="9">
                  <c:v>53</c:v>
                </c:pt>
                <c:pt idx="10">
                  <c:v>58</c:v>
                </c:pt>
                <c:pt idx="11">
                  <c:v>63</c:v>
                </c:pt>
                <c:pt idx="12">
                  <c:v>68</c:v>
                </c:pt>
                <c:pt idx="13">
                  <c:v>73</c:v>
                </c:pt>
                <c:pt idx="14">
                  <c:v>78</c:v>
                </c:pt>
                <c:pt idx="15">
                  <c:v>83</c:v>
                </c:pt>
                <c:pt idx="16">
                  <c:v>88</c:v>
                </c:pt>
                <c:pt idx="17">
                  <c:v>93</c:v>
                </c:pt>
                <c:pt idx="18">
                  <c:v>98</c:v>
                </c:pt>
                <c:pt idx="19">
                  <c:v>103</c:v>
                </c:pt>
                <c:pt idx="20">
                  <c:v>108</c:v>
                </c:pt>
              </c:numCache>
            </c:numRef>
          </c:yVal>
          <c:smooth val="0"/>
          <c:extLst>
            <c:ext xmlns:c16="http://schemas.microsoft.com/office/drawing/2014/chart" uri="{C3380CC4-5D6E-409C-BE32-E72D297353CC}">
              <c16:uniqueId val="{00000000-2761-4118-B70C-F18D10BBA070}"/>
            </c:ext>
          </c:extLst>
        </c:ser>
        <c:ser>
          <c:idx val="1"/>
          <c:order val="1"/>
          <c:tx>
            <c:v>f(x2)</c:v>
          </c:tx>
          <c:spPr>
            <a:ln w="47625" cap="rnd" cmpd="sng" algn="ctr">
              <a:solidFill>
                <a:schemeClr val="accent5">
                  <a:shade val="95000"/>
                  <a:satMod val="105000"/>
                </a:schemeClr>
              </a:solidFill>
              <a:prstDash val="solid"/>
              <a:round/>
            </a:ln>
            <a:effectLst/>
          </c:spPr>
          <c:marker>
            <c:symbol val="circle"/>
            <c:size val="7"/>
            <c:spPr>
              <a:gradFill rotWithShape="1">
                <a:gsLst>
                  <a:gs pos="0">
                    <a:schemeClr val="accent5">
                      <a:tint val="100000"/>
                      <a:shade val="100000"/>
                      <a:satMod val="130000"/>
                    </a:schemeClr>
                  </a:gs>
                  <a:gs pos="100000">
                    <a:schemeClr val="accent5">
                      <a:tint val="50000"/>
                      <a:shade val="100000"/>
                      <a:satMod val="350000"/>
                    </a:schemeClr>
                  </a:gs>
                </a:gsLst>
                <a:lin ang="16200000" scaled="0"/>
              </a:gradFill>
              <a:ln w="9525" cap="flat" cmpd="sng" algn="ctr">
                <a:solidFill>
                  <a:schemeClr val="accent5">
                    <a:shade val="95000"/>
                    <a:satMod val="105000"/>
                  </a:schemeClr>
                </a:solidFill>
                <a:prstDash val="solid"/>
                <a:round/>
              </a:ln>
              <a:effectLst>
                <a:outerShdw blurRad="40000" dist="23000" dir="5400000" rotWithShape="0">
                  <a:srgbClr val="000000">
                    <a:alpha val="35000"/>
                  </a:srgbClr>
                </a:outerShdw>
              </a:effectLst>
            </c:spPr>
          </c:marker>
          <c:xVal>
            <c:numRef>
              <c:f>'Solving Equations (2TE) (2)'!$N$17:$N$37</c:f>
              <c:numCache>
                <c:formatCode>General</c:formatCode>
                <c:ptCount val="2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numCache>
            </c:numRef>
          </c:xVal>
          <c:yVal>
            <c:numRef>
              <c:f>'Solving Equations (2TE) (2)'!$R$17:$R$37</c:f>
              <c:numCache>
                <c:formatCode>General</c:formatCode>
                <c:ptCount val="21"/>
                <c:pt idx="0">
                  <c:v>19</c:v>
                </c:pt>
                <c:pt idx="1">
                  <c:v>19</c:v>
                </c:pt>
                <c:pt idx="2">
                  <c:v>19</c:v>
                </c:pt>
                <c:pt idx="3">
                  <c:v>19</c:v>
                </c:pt>
                <c:pt idx="4">
                  <c:v>19</c:v>
                </c:pt>
                <c:pt idx="5">
                  <c:v>19</c:v>
                </c:pt>
                <c:pt idx="6">
                  <c:v>19</c:v>
                </c:pt>
                <c:pt idx="7">
                  <c:v>19</c:v>
                </c:pt>
                <c:pt idx="8">
                  <c:v>19</c:v>
                </c:pt>
                <c:pt idx="9">
                  <c:v>19</c:v>
                </c:pt>
                <c:pt idx="10">
                  <c:v>19</c:v>
                </c:pt>
                <c:pt idx="11">
                  <c:v>19</c:v>
                </c:pt>
                <c:pt idx="12">
                  <c:v>19</c:v>
                </c:pt>
                <c:pt idx="13">
                  <c:v>19</c:v>
                </c:pt>
                <c:pt idx="14">
                  <c:v>19</c:v>
                </c:pt>
                <c:pt idx="15">
                  <c:v>19</c:v>
                </c:pt>
                <c:pt idx="16">
                  <c:v>19</c:v>
                </c:pt>
                <c:pt idx="17">
                  <c:v>19</c:v>
                </c:pt>
                <c:pt idx="18">
                  <c:v>19</c:v>
                </c:pt>
                <c:pt idx="19">
                  <c:v>19</c:v>
                </c:pt>
                <c:pt idx="20">
                  <c:v>19</c:v>
                </c:pt>
              </c:numCache>
            </c:numRef>
          </c:yVal>
          <c:smooth val="0"/>
          <c:extLst>
            <c:ext xmlns:c16="http://schemas.microsoft.com/office/drawing/2014/chart" uri="{C3380CC4-5D6E-409C-BE32-E72D297353CC}">
              <c16:uniqueId val="{00000001-2761-4118-B70C-F18D10BBA070}"/>
            </c:ext>
          </c:extLst>
        </c:ser>
        <c:dLbls>
          <c:showLegendKey val="0"/>
          <c:showVal val="0"/>
          <c:showCatName val="0"/>
          <c:showSerName val="0"/>
          <c:showPercent val="0"/>
          <c:showBubbleSize val="0"/>
        </c:dLbls>
        <c:axId val="80406400"/>
        <c:axId val="81133568"/>
      </c:scatterChart>
      <c:valAx>
        <c:axId val="80406400"/>
        <c:scaling>
          <c:orientation val="minMax"/>
        </c:scaling>
        <c:delete val="0"/>
        <c:axPos val="b"/>
        <c:majorGridlines>
          <c:spPr>
            <a:ln w="9525" cap="flat" cmpd="sng" algn="ctr">
              <a:solidFill>
                <a:schemeClr val="bg1">
                  <a:lumMod val="95000"/>
                </a:schemeClr>
              </a:solidFill>
              <a:prstDash val="solid"/>
              <a:round/>
            </a:ln>
            <a:effectLst/>
          </c:spPr>
        </c:majorGridlines>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81133568"/>
        <c:crosses val="autoZero"/>
        <c:crossBetween val="midCat"/>
      </c:valAx>
      <c:valAx>
        <c:axId val="81133568"/>
        <c:scaling>
          <c:orientation val="minMax"/>
        </c:scaling>
        <c:delete val="0"/>
        <c:axPos val="l"/>
        <c:majorGridlines>
          <c:spPr>
            <a:ln w="9525" cap="flat" cmpd="sng" algn="ctr">
              <a:solidFill>
                <a:srgbClr val="F2F2F2"/>
              </a:solidFill>
              <a:prstDash val="solid"/>
              <a:round/>
            </a:ln>
            <a:effectLst/>
          </c:spPr>
        </c:majorGridlines>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80406400"/>
        <c:crosses val="autoZero"/>
        <c:crossBetween val="midCat"/>
      </c:valAx>
      <c:spPr>
        <a:solidFill>
          <a:schemeClr val="bg1"/>
        </a:solidFill>
        <a:ln>
          <a:solidFill>
            <a:schemeClr val="bg1">
              <a:lumMod val="95000"/>
              <a:alpha val="0"/>
            </a:schemeClr>
          </a:solidFill>
        </a:ln>
        <a:effectLst/>
      </c:spPr>
    </c:plotArea>
    <c:legend>
      <c:legendPos val="b"/>
      <c:layout>
        <c:manualLayout>
          <c:xMode val="edge"/>
          <c:yMode val="edge"/>
          <c:x val="0.33825090602198199"/>
          <c:y val="0.90758773080842703"/>
          <c:w val="0.31973554764335499"/>
          <c:h val="8.0380182363487096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1" l="0.75" r="0.75" t="1" header="0.5" footer="0.5"/>
    <c:pageSetup orientation="portrait" horizontalDpi="-4" verticalDpi="-4"/>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Draw a Triangle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solidFill>
                <a:schemeClr val="accent2"/>
              </a:solidFill>
              <a:round/>
            </a:ln>
            <a:effectLst/>
          </c:spPr>
          <c:marker>
            <c:symbol val="circle"/>
            <c:size val="5"/>
            <c:spPr>
              <a:solidFill>
                <a:schemeClr val="accent2"/>
              </a:solidFill>
              <a:ln w="9525">
                <a:solidFill>
                  <a:schemeClr val="accent2"/>
                </a:solidFill>
              </a:ln>
              <a:effectLst/>
            </c:spPr>
          </c:marker>
          <c:yVal>
            <c:numRef>
              <c:f>'Drawing Triangles'!$N$16:$N$29</c:f>
              <c:numCache>
                <c:formatCode>0</c:formatCode>
                <c:ptCount val="14"/>
                <c:pt idx="0">
                  <c:v>4</c:v>
                </c:pt>
                <c:pt idx="1">
                  <c:v>7</c:v>
                </c:pt>
                <c:pt idx="2">
                  <c:v>10</c:v>
                </c:pt>
                <c:pt idx="3">
                  <c:v>13</c:v>
                </c:pt>
                <c:pt idx="4">
                  <c:v>16</c:v>
                </c:pt>
                <c:pt idx="5">
                  <c:v>19</c:v>
                </c:pt>
                <c:pt idx="6">
                  <c:v>22</c:v>
                </c:pt>
                <c:pt idx="7">
                  <c:v>25</c:v>
                </c:pt>
                <c:pt idx="8">
                  <c:v>28</c:v>
                </c:pt>
                <c:pt idx="9">
                  <c:v>31</c:v>
                </c:pt>
              </c:numCache>
            </c:numRef>
          </c:yVal>
          <c:smooth val="0"/>
          <c:extLst>
            <c:ext xmlns:c16="http://schemas.microsoft.com/office/drawing/2014/chart" uri="{C3380CC4-5D6E-409C-BE32-E72D297353CC}">
              <c16:uniqueId val="{00000000-68B7-4A03-9C11-303F622C829F}"/>
            </c:ext>
          </c:extLst>
        </c:ser>
        <c:ser>
          <c:idx val="1"/>
          <c:order val="1"/>
          <c:spPr>
            <a:ln w="19050" cap="rnd">
              <a:solidFill>
                <a:schemeClr val="accent4"/>
              </a:solidFill>
              <a:round/>
            </a:ln>
            <a:effectLst/>
          </c:spPr>
          <c:marker>
            <c:symbol val="circle"/>
            <c:size val="5"/>
            <c:spPr>
              <a:solidFill>
                <a:schemeClr val="accent4"/>
              </a:solidFill>
              <a:ln w="9525">
                <a:solidFill>
                  <a:schemeClr val="accent4"/>
                </a:solidFill>
              </a:ln>
              <a:effectLst/>
            </c:spPr>
          </c:marker>
          <c:yVal>
            <c:numRef>
              <c:f>'Drawing Triangles'!$T$16:$T$29</c:f>
              <c:numCache>
                <c:formatCode>0</c:formatCode>
                <c:ptCount val="14"/>
                <c:pt idx="0">
                  <c:v>11</c:v>
                </c:pt>
                <c:pt idx="1">
                  <c:v>14</c:v>
                </c:pt>
                <c:pt idx="2">
                  <c:v>17</c:v>
                </c:pt>
                <c:pt idx="3">
                  <c:v>20</c:v>
                </c:pt>
                <c:pt idx="4">
                  <c:v>23</c:v>
                </c:pt>
                <c:pt idx="5">
                  <c:v>26</c:v>
                </c:pt>
                <c:pt idx="6">
                  <c:v>29</c:v>
                </c:pt>
                <c:pt idx="7">
                  <c:v>32</c:v>
                </c:pt>
                <c:pt idx="8">
                  <c:v>35</c:v>
                </c:pt>
                <c:pt idx="9">
                  <c:v>38</c:v>
                </c:pt>
              </c:numCache>
            </c:numRef>
          </c:yVal>
          <c:smooth val="0"/>
          <c:extLst>
            <c:ext xmlns:c16="http://schemas.microsoft.com/office/drawing/2014/chart" uri="{C3380CC4-5D6E-409C-BE32-E72D297353CC}">
              <c16:uniqueId val="{00000001-68B7-4A03-9C11-303F622C829F}"/>
            </c:ext>
          </c:extLst>
        </c:ser>
        <c:ser>
          <c:idx val="2"/>
          <c:order val="2"/>
          <c:spPr>
            <a:ln w="19050" cap="rnd">
              <a:solidFill>
                <a:schemeClr val="accent6"/>
              </a:solidFill>
              <a:round/>
            </a:ln>
            <a:effectLst/>
          </c:spPr>
          <c:marker>
            <c:symbol val="circle"/>
            <c:size val="5"/>
            <c:spPr>
              <a:solidFill>
                <a:schemeClr val="accent6"/>
              </a:solidFill>
              <a:ln w="9525">
                <a:solidFill>
                  <a:schemeClr val="accent6"/>
                </a:solidFill>
              </a:ln>
              <a:effectLst/>
            </c:spPr>
          </c:marker>
          <c:yVal>
            <c:numRef>
              <c:f>'Drawing Triangles'!$Z$16:$Z$25</c:f>
              <c:numCache>
                <c:formatCode>0</c:formatCode>
                <c:ptCount val="10"/>
                <c:pt idx="0">
                  <c:v>-3</c:v>
                </c:pt>
                <c:pt idx="1">
                  <c:v>0</c:v>
                </c:pt>
                <c:pt idx="2">
                  <c:v>3</c:v>
                </c:pt>
                <c:pt idx="3">
                  <c:v>6</c:v>
                </c:pt>
                <c:pt idx="4">
                  <c:v>9</c:v>
                </c:pt>
                <c:pt idx="5">
                  <c:v>12</c:v>
                </c:pt>
                <c:pt idx="6">
                  <c:v>15</c:v>
                </c:pt>
                <c:pt idx="7">
                  <c:v>18</c:v>
                </c:pt>
                <c:pt idx="8">
                  <c:v>21</c:v>
                </c:pt>
                <c:pt idx="9">
                  <c:v>24</c:v>
                </c:pt>
              </c:numCache>
            </c:numRef>
          </c:yVal>
          <c:smooth val="0"/>
          <c:extLst>
            <c:ext xmlns:c16="http://schemas.microsoft.com/office/drawing/2014/chart" uri="{C3380CC4-5D6E-409C-BE32-E72D297353CC}">
              <c16:uniqueId val="{00000002-68B7-4A03-9C11-303F622C829F}"/>
            </c:ext>
          </c:extLst>
        </c:ser>
        <c:dLbls>
          <c:showLegendKey val="0"/>
          <c:showVal val="0"/>
          <c:showCatName val="0"/>
          <c:showSerName val="0"/>
          <c:showPercent val="0"/>
          <c:showBubbleSize val="0"/>
        </c:dLbls>
        <c:axId val="-2037586704"/>
        <c:axId val="-2036718080"/>
      </c:scatterChart>
      <c:valAx>
        <c:axId val="-2037586704"/>
        <c:scaling>
          <c:orientation val="minMax"/>
          <c:max val="20"/>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6718080"/>
        <c:crosses val="autoZero"/>
        <c:crossBetween val="midCat"/>
        <c:majorUnit val="5"/>
      </c:valAx>
      <c:valAx>
        <c:axId val="-2036718080"/>
        <c:scaling>
          <c:orientation val="minMax"/>
          <c:max val="20"/>
          <c:min val="-2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758670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bg2">
          <a:lumMod val="2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1.5258992373562799E-2"/>
          <c:y val="2.3381294964028802E-2"/>
          <c:w val="0.97141095078992401"/>
          <c:h val="0.96402877697841705"/>
        </c:manualLayout>
      </c:layout>
      <c:scatterChart>
        <c:scatterStyle val="lineMarker"/>
        <c:varyColors val="0"/>
        <c:ser>
          <c:idx val="0"/>
          <c:order val="0"/>
          <c:marker>
            <c:symbol val="circle"/>
            <c:size val="9"/>
            <c:spPr>
              <a:solidFill>
                <a:srgbClr val="FFDE09"/>
              </a:solidFill>
              <a:ln>
                <a:noFill/>
              </a:ln>
            </c:spPr>
          </c:marker>
          <c:xVal>
            <c:numRef>
              <c:f>'The Syracuse Problem'!$N$14:$N$34</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xVal>
          <c:yVal>
            <c:numRef>
              <c:f>('The Syracuse Problem'!$P$14:$P$34,'The Syracuse Problem'!$N$14:$N$56)</c:f>
              <c:numCache>
                <c:formatCode>General</c:formatCode>
                <c:ptCount val="64"/>
                <c:pt idx="21">
                  <c:v>0</c:v>
                </c:pt>
                <c:pt idx="22">
                  <c:v>1</c:v>
                </c:pt>
                <c:pt idx="23">
                  <c:v>2</c:v>
                </c:pt>
                <c:pt idx="24">
                  <c:v>3</c:v>
                </c:pt>
                <c:pt idx="25">
                  <c:v>4</c:v>
                </c:pt>
                <c:pt idx="26">
                  <c:v>5</c:v>
                </c:pt>
                <c:pt idx="27">
                  <c:v>6</c:v>
                </c:pt>
                <c:pt idx="28">
                  <c:v>7</c:v>
                </c:pt>
                <c:pt idx="29">
                  <c:v>8</c:v>
                </c:pt>
                <c:pt idx="30">
                  <c:v>9</c:v>
                </c:pt>
                <c:pt idx="31">
                  <c:v>10</c:v>
                </c:pt>
                <c:pt idx="32">
                  <c:v>11</c:v>
                </c:pt>
                <c:pt idx="33">
                  <c:v>12</c:v>
                </c:pt>
                <c:pt idx="34">
                  <c:v>13</c:v>
                </c:pt>
                <c:pt idx="35">
                  <c:v>14</c:v>
                </c:pt>
                <c:pt idx="36">
                  <c:v>15</c:v>
                </c:pt>
                <c:pt idx="37">
                  <c:v>16</c:v>
                </c:pt>
                <c:pt idx="38">
                  <c:v>17</c:v>
                </c:pt>
                <c:pt idx="39">
                  <c:v>18</c:v>
                </c:pt>
                <c:pt idx="40">
                  <c:v>19</c:v>
                </c:pt>
                <c:pt idx="41">
                  <c:v>20</c:v>
                </c:pt>
                <c:pt idx="42">
                  <c:v>21</c:v>
                </c:pt>
                <c:pt idx="43">
                  <c:v>22</c:v>
                </c:pt>
                <c:pt idx="44">
                  <c:v>23</c:v>
                </c:pt>
                <c:pt idx="45">
                  <c:v>24</c:v>
                </c:pt>
                <c:pt idx="46">
                  <c:v>25</c:v>
                </c:pt>
                <c:pt idx="47">
                  <c:v>26</c:v>
                </c:pt>
                <c:pt idx="48">
                  <c:v>27</c:v>
                </c:pt>
                <c:pt idx="49">
                  <c:v>28</c:v>
                </c:pt>
                <c:pt idx="50">
                  <c:v>29</c:v>
                </c:pt>
                <c:pt idx="51">
                  <c:v>30</c:v>
                </c:pt>
                <c:pt idx="52">
                  <c:v>31</c:v>
                </c:pt>
                <c:pt idx="53">
                  <c:v>32</c:v>
                </c:pt>
                <c:pt idx="54">
                  <c:v>33</c:v>
                </c:pt>
                <c:pt idx="55">
                  <c:v>34</c:v>
                </c:pt>
                <c:pt idx="56">
                  <c:v>35</c:v>
                </c:pt>
                <c:pt idx="57">
                  <c:v>36</c:v>
                </c:pt>
                <c:pt idx="58">
                  <c:v>37</c:v>
                </c:pt>
                <c:pt idx="59">
                  <c:v>38</c:v>
                </c:pt>
                <c:pt idx="60">
                  <c:v>39</c:v>
                </c:pt>
                <c:pt idx="61">
                  <c:v>40</c:v>
                </c:pt>
                <c:pt idx="62">
                  <c:v>41</c:v>
                </c:pt>
                <c:pt idx="63">
                  <c:v>42</c:v>
                </c:pt>
              </c:numCache>
            </c:numRef>
          </c:yVal>
          <c:smooth val="0"/>
          <c:extLst>
            <c:ext xmlns:c16="http://schemas.microsoft.com/office/drawing/2014/chart" uri="{C3380CC4-5D6E-409C-BE32-E72D297353CC}">
              <c16:uniqueId val="{00000000-EEFB-457A-ADF8-E0DB898D5CEA}"/>
            </c:ext>
          </c:extLst>
        </c:ser>
        <c:dLbls>
          <c:showLegendKey val="0"/>
          <c:showVal val="0"/>
          <c:showCatName val="0"/>
          <c:showSerName val="0"/>
          <c:showPercent val="0"/>
          <c:showBubbleSize val="0"/>
        </c:dLbls>
        <c:axId val="-2025871488"/>
        <c:axId val="-2024927280"/>
      </c:scatterChart>
      <c:valAx>
        <c:axId val="-2025871488"/>
        <c:scaling>
          <c:orientation val="minMax"/>
        </c:scaling>
        <c:delete val="0"/>
        <c:axPos val="b"/>
        <c:majorGridlines>
          <c:spPr>
            <a:ln>
              <a:solidFill>
                <a:schemeClr val="bg1">
                  <a:lumMod val="95000"/>
                </a:schemeClr>
              </a:solidFill>
            </a:ln>
          </c:spPr>
        </c:majorGridlines>
        <c:numFmt formatCode="General" sourceLinked="1"/>
        <c:majorTickMark val="out"/>
        <c:minorTickMark val="none"/>
        <c:tickLblPos val="nextTo"/>
        <c:crossAx val="-2024927280"/>
        <c:crosses val="autoZero"/>
        <c:crossBetween val="midCat"/>
      </c:valAx>
      <c:valAx>
        <c:axId val="-2024927280"/>
        <c:scaling>
          <c:orientation val="minMax"/>
        </c:scaling>
        <c:delete val="0"/>
        <c:axPos val="l"/>
        <c:majorGridlines>
          <c:spPr>
            <a:ln>
              <a:solidFill>
                <a:srgbClr val="F2F2F2"/>
              </a:solidFill>
            </a:ln>
          </c:spPr>
        </c:majorGridlines>
        <c:minorGridlines>
          <c:spPr>
            <a:ln>
              <a:solidFill>
                <a:schemeClr val="bg1">
                  <a:lumMod val="95000"/>
                </a:schemeClr>
              </a:solidFill>
            </a:ln>
          </c:spPr>
        </c:minorGridlines>
        <c:numFmt formatCode="General" sourceLinked="1"/>
        <c:majorTickMark val="out"/>
        <c:minorTickMark val="none"/>
        <c:tickLblPos val="nextTo"/>
        <c:crossAx val="-2025871488"/>
        <c:crosses val="autoZero"/>
        <c:crossBetween val="midCat"/>
      </c:valAx>
      <c:spPr>
        <a:ln>
          <a:solidFill>
            <a:schemeClr val="bg1">
              <a:lumMod val="95000"/>
              <a:alpha val="0"/>
            </a:schemeClr>
          </a:solidFill>
        </a:ln>
      </c:spPr>
    </c:plotArea>
    <c:plotVisOnly val="1"/>
    <c:dispBlanksAs val="gap"/>
    <c:showDLblsOverMax val="0"/>
  </c:chart>
  <c:spPr>
    <a:ln>
      <a:noFill/>
    </a:ln>
  </c:spPr>
  <c:printSettings>
    <c:headerFooter/>
    <c:pageMargins b="1" l="0.75" r="0.75" t="1" header="0.5" footer="0.5"/>
    <c:pageSetup orientation="portrait" horizontalDpi="-4" verticalDpi="-4"/>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sz="2400"/>
              <a:t>x</a:t>
            </a:r>
            <a:r>
              <a:rPr lang="en-US" sz="2400" baseline="-25000"/>
              <a:t>n</a:t>
            </a:r>
            <a:endParaRPr lang="en-US" sz="2400"/>
          </a:p>
        </c:rich>
      </c:tx>
      <c:overlay val="0"/>
      <c:spPr>
        <a:noFill/>
        <a:ln>
          <a:noFill/>
        </a:ln>
        <a:effectLst/>
      </c:sp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yVal>
            <c:numRef>
              <c:f>'Recusion Discovery'!$L$11:$L$177</c:f>
              <c:numCache>
                <c:formatCode>0.0000</c:formatCode>
                <c:ptCount val="167"/>
                <c:pt idx="0">
                  <c:v>2</c:v>
                </c:pt>
                <c:pt idx="1">
                  <c:v>0.25</c:v>
                </c:pt>
                <c:pt idx="2">
                  <c:v>0.44444444444444442</c:v>
                </c:pt>
                <c:pt idx="3">
                  <c:v>0.40909090909090906</c:v>
                </c:pt>
                <c:pt idx="4">
                  <c:v>0.41509433962264147</c:v>
                </c:pt>
                <c:pt idx="5">
                  <c:v>0.4140625</c:v>
                </c:pt>
                <c:pt idx="6">
                  <c:v>0.41423948220064727</c:v>
                </c:pt>
                <c:pt idx="7">
                  <c:v>0.41420911528150134</c:v>
                </c:pt>
                <c:pt idx="8">
                  <c:v>0.4142143253747918</c:v>
                </c:pt>
                <c:pt idx="9">
                  <c:v>0.41421343146274148</c:v>
                </c:pt>
                <c:pt idx="10">
                  <c:v>0.41421358483376208</c:v>
                </c:pt>
                <c:pt idx="11">
                  <c:v>0.41421355851945385</c:v>
                </c:pt>
                <c:pt idx="12">
                  <c:v>0.41421356303427531</c:v>
                </c:pt>
                <c:pt idx="13">
                  <c:v>0.41421356225965444</c:v>
                </c:pt>
                <c:pt idx="14">
                  <c:v>0.41421356239255835</c:v>
                </c:pt>
                <c:pt idx="15">
                  <c:v>0.41421356236975565</c:v>
                </c:pt>
                <c:pt idx="16">
                  <c:v>0.41421356237366797</c:v>
                </c:pt>
                <c:pt idx="17">
                  <c:v>0.41421356237299678</c:v>
                </c:pt>
                <c:pt idx="18">
                  <c:v>0.41421356237311191</c:v>
                </c:pt>
                <c:pt idx="19">
                  <c:v>0.41421356237309215</c:v>
                </c:pt>
                <c:pt idx="20">
                  <c:v>0.41421356237309553</c:v>
                </c:pt>
                <c:pt idx="21">
                  <c:v>0.41421356237309498</c:v>
                </c:pt>
                <c:pt idx="22">
                  <c:v>0.41421356237309509</c:v>
                </c:pt>
                <c:pt idx="23">
                  <c:v>0.41421356237309509</c:v>
                </c:pt>
                <c:pt idx="24">
                  <c:v>0.41421356237309509</c:v>
                </c:pt>
                <c:pt idx="25">
                  <c:v>0.41421356237309509</c:v>
                </c:pt>
                <c:pt idx="26">
                  <c:v>0.41421356237309509</c:v>
                </c:pt>
                <c:pt idx="27">
                  <c:v>0.41421356237309509</c:v>
                </c:pt>
                <c:pt idx="28">
                  <c:v>0.41421356237309509</c:v>
                </c:pt>
                <c:pt idx="29">
                  <c:v>0.41421356237309509</c:v>
                </c:pt>
                <c:pt idx="30">
                  <c:v>0.41421356237309509</c:v>
                </c:pt>
                <c:pt idx="31">
                  <c:v>0.41421356237309509</c:v>
                </c:pt>
              </c:numCache>
            </c:numRef>
          </c:yVal>
          <c:smooth val="0"/>
          <c:extLst>
            <c:ext xmlns:c16="http://schemas.microsoft.com/office/drawing/2014/chart" uri="{C3380CC4-5D6E-409C-BE32-E72D297353CC}">
              <c16:uniqueId val="{00000000-350F-49E8-B4F8-91A6EDE1D57D}"/>
            </c:ext>
          </c:extLst>
        </c:ser>
        <c:ser>
          <c:idx val="1"/>
          <c:order val="1"/>
          <c:spPr>
            <a:ln w="25400" cap="rnd">
              <a:noFill/>
              <a:round/>
            </a:ln>
            <a:effectLst/>
          </c:spPr>
          <c:marker>
            <c:symbol val="circle"/>
            <c:size val="5"/>
            <c:spPr>
              <a:solidFill>
                <a:schemeClr val="accent2"/>
              </a:solidFill>
              <a:ln w="9525">
                <a:solidFill>
                  <a:schemeClr val="accent2"/>
                </a:solidFill>
              </a:ln>
              <a:effectLst/>
            </c:spPr>
          </c:marker>
          <c:yVal>
            <c:numRef>
              <c:f>'Recusion Discovery'!$O$12:$O$177</c:f>
              <c:numCache>
                <c:formatCode>0.0000</c:formatCode>
                <c:ptCount val="166"/>
                <c:pt idx="0">
                  <c:v>-1.5</c:v>
                </c:pt>
                <c:pt idx="1">
                  <c:v>-2.6666666666666665</c:v>
                </c:pt>
                <c:pt idx="2">
                  <c:v>-2.375</c:v>
                </c:pt>
                <c:pt idx="3">
                  <c:v>-2.4210526315789473</c:v>
                </c:pt>
                <c:pt idx="4">
                  <c:v>-2.4130434782608696</c:v>
                </c:pt>
                <c:pt idx="5">
                  <c:v>-2.4144144144144146</c:v>
                </c:pt>
                <c:pt idx="6">
                  <c:v>-2.4141791044776117</c:v>
                </c:pt>
                <c:pt idx="7">
                  <c:v>-2.4142194744976817</c:v>
                </c:pt>
                <c:pt idx="8">
                  <c:v>-2.4142125480153647</c:v>
                </c:pt>
                <c:pt idx="9">
                  <c:v>-2.4142137364094407</c:v>
                </c:pt>
                <c:pt idx="10">
                  <c:v>-2.4142135325131808</c:v>
                </c:pt>
                <c:pt idx="11">
                  <c:v>-2.4142135674962466</c:v>
                </c:pt>
                <c:pt idx="12">
                  <c:v>-2.4142135614941012</c:v>
                </c:pt>
                <c:pt idx="13">
                  <c:v>-2.4142135625239067</c:v>
                </c:pt>
                <c:pt idx="14">
                  <c:v>-2.4142135623472196</c:v>
                </c:pt>
                <c:pt idx="15">
                  <c:v>-2.4142135623775345</c:v>
                </c:pt>
                <c:pt idx="16">
                  <c:v>-2.4142135623723333</c:v>
                </c:pt>
                <c:pt idx="17">
                  <c:v>-2.4142135623732259</c:v>
                </c:pt>
                <c:pt idx="18">
                  <c:v>-2.4142135623730727</c:v>
                </c:pt>
                <c:pt idx="19">
                  <c:v>-2.4142135623730989</c:v>
                </c:pt>
                <c:pt idx="20">
                  <c:v>-2.4142135623730945</c:v>
                </c:pt>
                <c:pt idx="21">
                  <c:v>-2.4142135623730949</c:v>
                </c:pt>
                <c:pt idx="22">
                  <c:v>-2.4142135623730949</c:v>
                </c:pt>
                <c:pt idx="23">
                  <c:v>-2.4142135623730949</c:v>
                </c:pt>
                <c:pt idx="24">
                  <c:v>-2.4142135623730949</c:v>
                </c:pt>
                <c:pt idx="25">
                  <c:v>-2.4142135623730949</c:v>
                </c:pt>
                <c:pt idx="26">
                  <c:v>-2.4142135623730949</c:v>
                </c:pt>
                <c:pt idx="27">
                  <c:v>-2.4142135623730949</c:v>
                </c:pt>
                <c:pt idx="28">
                  <c:v>-2.4142135623730949</c:v>
                </c:pt>
                <c:pt idx="29">
                  <c:v>-2.4142135623730949</c:v>
                </c:pt>
                <c:pt idx="30">
                  <c:v>-2.4142135623730949</c:v>
                </c:pt>
              </c:numCache>
            </c:numRef>
          </c:yVal>
          <c:smooth val="0"/>
          <c:extLst>
            <c:ext xmlns:c16="http://schemas.microsoft.com/office/drawing/2014/chart" uri="{C3380CC4-5D6E-409C-BE32-E72D297353CC}">
              <c16:uniqueId val="{00000001-350F-49E8-B4F8-91A6EDE1D57D}"/>
            </c:ext>
          </c:extLst>
        </c:ser>
        <c:ser>
          <c:idx val="2"/>
          <c:order val="2"/>
          <c:spPr>
            <a:ln w="25400" cap="rnd">
              <a:noFill/>
              <a:round/>
            </a:ln>
            <a:effectLst/>
          </c:spPr>
          <c:marker>
            <c:symbol val="circle"/>
            <c:size val="5"/>
            <c:spPr>
              <a:solidFill>
                <a:schemeClr val="accent3"/>
              </a:solidFill>
              <a:ln w="9525">
                <a:solidFill>
                  <a:schemeClr val="accent3"/>
                </a:solidFill>
              </a:ln>
              <a:effectLst/>
            </c:spPr>
          </c:marker>
          <c:yVal>
            <c:numRef>
              <c:f>'Recusion Discovery'!$V$10</c:f>
              <c:numCache>
                <c:formatCode>General</c:formatCode>
                <c:ptCount val="1"/>
              </c:numCache>
            </c:numRef>
          </c:yVal>
          <c:smooth val="0"/>
          <c:extLst>
            <c:ext xmlns:c16="http://schemas.microsoft.com/office/drawing/2014/chart" uri="{C3380CC4-5D6E-409C-BE32-E72D297353CC}">
              <c16:uniqueId val="{00000002-350F-49E8-B4F8-91A6EDE1D57D}"/>
            </c:ext>
          </c:extLst>
        </c:ser>
        <c:dLbls>
          <c:showLegendKey val="0"/>
          <c:showVal val="0"/>
          <c:showCatName val="0"/>
          <c:showSerName val="0"/>
          <c:showPercent val="0"/>
          <c:showBubbleSize val="0"/>
        </c:dLbls>
        <c:axId val="91999616"/>
        <c:axId val="92010752"/>
      </c:scatterChart>
      <c:valAx>
        <c:axId val="91999616"/>
        <c:scaling>
          <c:orientation val="minMax"/>
          <c:max val="50"/>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010752"/>
        <c:crosses val="autoZero"/>
        <c:crossBetween val="midCat"/>
      </c:valAx>
      <c:valAx>
        <c:axId val="92010752"/>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0.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99961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937445319335086E-2"/>
          <c:y val="9.3503029465794973E-2"/>
          <c:w val="0.90972922134733158"/>
          <c:h val="0.72088764946048411"/>
        </c:manualLayout>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xVal>
            <c:numRef>
              <c:f>'Recusion Discovery'!$Q$11:$Q$41</c:f>
              <c:numCache>
                <c:formatCode>General</c:formatCode>
                <c:ptCount val="31"/>
                <c:pt idx="0">
                  <c:v>-3</c:v>
                </c:pt>
                <c:pt idx="1">
                  <c:v>-2.75</c:v>
                </c:pt>
                <c:pt idx="2">
                  <c:v>-2.5</c:v>
                </c:pt>
                <c:pt idx="3">
                  <c:v>-2.25</c:v>
                </c:pt>
                <c:pt idx="4">
                  <c:v>-2</c:v>
                </c:pt>
                <c:pt idx="5">
                  <c:v>-1.75</c:v>
                </c:pt>
                <c:pt idx="6">
                  <c:v>-1.5</c:v>
                </c:pt>
                <c:pt idx="7">
                  <c:v>-1.25</c:v>
                </c:pt>
                <c:pt idx="8">
                  <c:v>-1</c:v>
                </c:pt>
                <c:pt idx="9">
                  <c:v>-0.75</c:v>
                </c:pt>
                <c:pt idx="10">
                  <c:v>-0.5</c:v>
                </c:pt>
                <c:pt idx="11">
                  <c:v>-0.25</c:v>
                </c:pt>
                <c:pt idx="12">
                  <c:v>0</c:v>
                </c:pt>
                <c:pt idx="13">
                  <c:v>0.25</c:v>
                </c:pt>
                <c:pt idx="14">
                  <c:v>0.5</c:v>
                </c:pt>
                <c:pt idx="15">
                  <c:v>0.75</c:v>
                </c:pt>
                <c:pt idx="16">
                  <c:v>1</c:v>
                </c:pt>
                <c:pt idx="17">
                  <c:v>1.25</c:v>
                </c:pt>
                <c:pt idx="18">
                  <c:v>1.5</c:v>
                </c:pt>
                <c:pt idx="19">
                  <c:v>1.75</c:v>
                </c:pt>
                <c:pt idx="20">
                  <c:v>2</c:v>
                </c:pt>
                <c:pt idx="21">
                  <c:v>2.25</c:v>
                </c:pt>
                <c:pt idx="22">
                  <c:v>2.5</c:v>
                </c:pt>
                <c:pt idx="23">
                  <c:v>2.75</c:v>
                </c:pt>
                <c:pt idx="24">
                  <c:v>3</c:v>
                </c:pt>
                <c:pt idx="25">
                  <c:v>3.25</c:v>
                </c:pt>
                <c:pt idx="26">
                  <c:v>3.5</c:v>
                </c:pt>
                <c:pt idx="27">
                  <c:v>3.75</c:v>
                </c:pt>
                <c:pt idx="28">
                  <c:v>4</c:v>
                </c:pt>
                <c:pt idx="29">
                  <c:v>4.25</c:v>
                </c:pt>
                <c:pt idx="30">
                  <c:v>4.5</c:v>
                </c:pt>
              </c:numCache>
            </c:numRef>
          </c:xVal>
          <c:yVal>
            <c:numRef>
              <c:f>'Recusion Discovery'!$R$11:$R$41</c:f>
              <c:numCache>
                <c:formatCode>General</c:formatCode>
                <c:ptCount val="31"/>
                <c:pt idx="0">
                  <c:v>2</c:v>
                </c:pt>
                <c:pt idx="1">
                  <c:v>1.0625</c:v>
                </c:pt>
                <c:pt idx="2">
                  <c:v>0.25</c:v>
                </c:pt>
                <c:pt idx="3">
                  <c:v>-0.4375</c:v>
                </c:pt>
                <c:pt idx="4">
                  <c:v>-1</c:v>
                </c:pt>
                <c:pt idx="5">
                  <c:v>-1.4375</c:v>
                </c:pt>
                <c:pt idx="6">
                  <c:v>-1.75</c:v>
                </c:pt>
                <c:pt idx="7">
                  <c:v>-1.9375</c:v>
                </c:pt>
                <c:pt idx="8">
                  <c:v>-2</c:v>
                </c:pt>
                <c:pt idx="9">
                  <c:v>-1.9375</c:v>
                </c:pt>
                <c:pt idx="10">
                  <c:v>-1.75</c:v>
                </c:pt>
                <c:pt idx="11">
                  <c:v>-1.4375</c:v>
                </c:pt>
                <c:pt idx="12">
                  <c:v>-1</c:v>
                </c:pt>
                <c:pt idx="13">
                  <c:v>-0.4375</c:v>
                </c:pt>
                <c:pt idx="14">
                  <c:v>0.25</c:v>
                </c:pt>
                <c:pt idx="15">
                  <c:v>1.0625</c:v>
                </c:pt>
                <c:pt idx="16">
                  <c:v>2</c:v>
                </c:pt>
                <c:pt idx="17">
                  <c:v>3.0625</c:v>
                </c:pt>
                <c:pt idx="18">
                  <c:v>4.25</c:v>
                </c:pt>
                <c:pt idx="19">
                  <c:v>5.5625</c:v>
                </c:pt>
                <c:pt idx="20">
                  <c:v>7</c:v>
                </c:pt>
                <c:pt idx="21">
                  <c:v>8.5625</c:v>
                </c:pt>
                <c:pt idx="22">
                  <c:v>10.25</c:v>
                </c:pt>
                <c:pt idx="23">
                  <c:v>12.0625</c:v>
                </c:pt>
                <c:pt idx="24">
                  <c:v>14</c:v>
                </c:pt>
                <c:pt idx="25">
                  <c:v>16.0625</c:v>
                </c:pt>
                <c:pt idx="26">
                  <c:v>18.25</c:v>
                </c:pt>
                <c:pt idx="27">
                  <c:v>20.5625</c:v>
                </c:pt>
                <c:pt idx="28">
                  <c:v>23</c:v>
                </c:pt>
                <c:pt idx="29">
                  <c:v>25.5625</c:v>
                </c:pt>
                <c:pt idx="30">
                  <c:v>28.25</c:v>
                </c:pt>
              </c:numCache>
            </c:numRef>
          </c:yVal>
          <c:smooth val="0"/>
          <c:extLst>
            <c:ext xmlns:c16="http://schemas.microsoft.com/office/drawing/2014/chart" uri="{C3380CC4-5D6E-409C-BE32-E72D297353CC}">
              <c16:uniqueId val="{00000000-8B5A-40D6-8835-D2078D77D66B}"/>
            </c:ext>
          </c:extLst>
        </c:ser>
        <c:dLbls>
          <c:showLegendKey val="0"/>
          <c:showVal val="0"/>
          <c:showCatName val="0"/>
          <c:showSerName val="0"/>
          <c:showPercent val="0"/>
          <c:showBubbleSize val="0"/>
        </c:dLbls>
        <c:axId val="91986176"/>
        <c:axId val="93643136"/>
      </c:scatterChart>
      <c:valAx>
        <c:axId val="919861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643136"/>
        <c:crosses val="autoZero"/>
        <c:crossBetween val="midCat"/>
      </c:valAx>
      <c:valAx>
        <c:axId val="936431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98617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Inverse Variation</a:t>
            </a:r>
          </a:p>
        </c:rich>
      </c:tx>
      <c:layout>
        <c:manualLayout>
          <c:xMode val="edge"/>
          <c:yMode val="edge"/>
          <c:x val="0.35786789151356102"/>
          <c:y val="2.573380606537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'A Tour'!$J$198:$J$218</c:f>
              <c:numCache>
                <c:formatCode>General</c:formatCode>
                <c:ptCount val="21"/>
                <c:pt idx="0">
                  <c:v>-10</c:v>
                </c:pt>
                <c:pt idx="1">
                  <c:v>-9</c:v>
                </c:pt>
                <c:pt idx="2">
                  <c:v>-8</c:v>
                </c:pt>
                <c:pt idx="3">
                  <c:v>-7</c:v>
                </c:pt>
                <c:pt idx="4">
                  <c:v>-6</c:v>
                </c:pt>
                <c:pt idx="5">
                  <c:v>-5</c:v>
                </c:pt>
                <c:pt idx="6">
                  <c:v>-4</c:v>
                </c:pt>
                <c:pt idx="7">
                  <c:v>-3</c:v>
                </c:pt>
                <c:pt idx="8">
                  <c:v>-2</c:v>
                </c:pt>
                <c:pt idx="9">
                  <c:v>-1</c:v>
                </c:pt>
                <c:pt idx="11">
                  <c:v>1</c:v>
                </c:pt>
                <c:pt idx="12">
                  <c:v>2</c:v>
                </c:pt>
                <c:pt idx="13">
                  <c:v>3</c:v>
                </c:pt>
                <c:pt idx="14">
                  <c:v>4</c:v>
                </c:pt>
                <c:pt idx="15">
                  <c:v>5</c:v>
                </c:pt>
                <c:pt idx="16">
                  <c:v>6</c:v>
                </c:pt>
                <c:pt idx="17">
                  <c:v>7</c:v>
                </c:pt>
                <c:pt idx="18">
                  <c:v>8</c:v>
                </c:pt>
                <c:pt idx="19">
                  <c:v>9</c:v>
                </c:pt>
                <c:pt idx="20">
                  <c:v>10</c:v>
                </c:pt>
              </c:numCache>
            </c:numRef>
          </c:xVal>
          <c:yVal>
            <c:numRef>
              <c:f>'A Tour'!$K$198:$K$218</c:f>
              <c:numCache>
                <c:formatCode>0.00</c:formatCode>
                <c:ptCount val="21"/>
                <c:pt idx="0">
                  <c:v>-2.4</c:v>
                </c:pt>
                <c:pt idx="1">
                  <c:v>-2.6666666666666665</c:v>
                </c:pt>
                <c:pt idx="2">
                  <c:v>-3</c:v>
                </c:pt>
                <c:pt idx="3">
                  <c:v>-3.4285714285714284</c:v>
                </c:pt>
                <c:pt idx="4">
                  <c:v>-4</c:v>
                </c:pt>
                <c:pt idx="5">
                  <c:v>-4.8</c:v>
                </c:pt>
                <c:pt idx="6">
                  <c:v>-6</c:v>
                </c:pt>
                <c:pt idx="7">
                  <c:v>-8</c:v>
                </c:pt>
                <c:pt idx="8">
                  <c:v>-12</c:v>
                </c:pt>
                <c:pt idx="9">
                  <c:v>-24</c:v>
                </c:pt>
                <c:pt idx="11">
                  <c:v>24</c:v>
                </c:pt>
                <c:pt idx="12">
                  <c:v>12</c:v>
                </c:pt>
                <c:pt idx="13">
                  <c:v>8</c:v>
                </c:pt>
                <c:pt idx="14">
                  <c:v>6</c:v>
                </c:pt>
                <c:pt idx="15">
                  <c:v>4.8</c:v>
                </c:pt>
                <c:pt idx="16">
                  <c:v>4</c:v>
                </c:pt>
                <c:pt idx="17">
                  <c:v>3.4285714285714284</c:v>
                </c:pt>
                <c:pt idx="18">
                  <c:v>3</c:v>
                </c:pt>
                <c:pt idx="19">
                  <c:v>2.6666666666666665</c:v>
                </c:pt>
                <c:pt idx="20">
                  <c:v>2.4</c:v>
                </c:pt>
              </c:numCache>
            </c:numRef>
          </c:yVal>
          <c:smooth val="1"/>
          <c:extLst>
            <c:ext xmlns:c16="http://schemas.microsoft.com/office/drawing/2014/chart" uri="{C3380CC4-5D6E-409C-BE32-E72D297353CC}">
              <c16:uniqueId val="{00000000-CEDE-4E43-97B3-EEEC9A39803F}"/>
            </c:ext>
          </c:extLst>
        </c:ser>
        <c:dLbls>
          <c:showLegendKey val="0"/>
          <c:showVal val="0"/>
          <c:showCatName val="0"/>
          <c:showSerName val="0"/>
          <c:showPercent val="0"/>
          <c:showBubbleSize val="0"/>
        </c:dLbls>
        <c:axId val="-2143653944"/>
        <c:axId val="-2143645016"/>
      </c:scatterChart>
      <c:valAx>
        <c:axId val="-21436539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x</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3645016"/>
        <c:crosses val="autoZero"/>
        <c:crossBetween val="midCat"/>
      </c:valAx>
      <c:valAx>
        <c:axId val="-2143645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365394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Linear Functions</a:t>
            </a:r>
          </a:p>
        </c:rich>
      </c:tx>
      <c:layout>
        <c:manualLayout>
          <c:xMode val="edge"/>
          <c:yMode val="edge"/>
          <c:x val="0.36200678040244999"/>
          <c:y val="8.3463759148564506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'A Tour'!$K$100</c:f>
              <c:strCache>
                <c:ptCount val="1"/>
                <c:pt idx="0">
                  <c:v>f(x)</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'A Tour'!$J$101:$J$112</c:f>
              <c:numCache>
                <c:formatCode>General</c:formatCode>
                <c:ptCount val="12"/>
                <c:pt idx="0">
                  <c:v>-5</c:v>
                </c:pt>
                <c:pt idx="1">
                  <c:v>-4</c:v>
                </c:pt>
                <c:pt idx="2">
                  <c:v>-3</c:v>
                </c:pt>
                <c:pt idx="3">
                  <c:v>-2</c:v>
                </c:pt>
                <c:pt idx="4">
                  <c:v>-1</c:v>
                </c:pt>
                <c:pt idx="5">
                  <c:v>0</c:v>
                </c:pt>
                <c:pt idx="6">
                  <c:v>1</c:v>
                </c:pt>
                <c:pt idx="7">
                  <c:v>2</c:v>
                </c:pt>
                <c:pt idx="8">
                  <c:v>3</c:v>
                </c:pt>
                <c:pt idx="9">
                  <c:v>4</c:v>
                </c:pt>
                <c:pt idx="10">
                  <c:v>5</c:v>
                </c:pt>
                <c:pt idx="11">
                  <c:v>6</c:v>
                </c:pt>
              </c:numCache>
            </c:numRef>
          </c:xVal>
          <c:yVal>
            <c:numRef>
              <c:f>'A Tour'!$K$101:$K$112</c:f>
              <c:numCache>
                <c:formatCode>General</c:formatCode>
                <c:ptCount val="12"/>
                <c:pt idx="0">
                  <c:v>-17</c:v>
                </c:pt>
                <c:pt idx="1">
                  <c:v>-12</c:v>
                </c:pt>
                <c:pt idx="2">
                  <c:v>-7</c:v>
                </c:pt>
                <c:pt idx="3">
                  <c:v>-2</c:v>
                </c:pt>
                <c:pt idx="4">
                  <c:v>3</c:v>
                </c:pt>
                <c:pt idx="5">
                  <c:v>8</c:v>
                </c:pt>
                <c:pt idx="6">
                  <c:v>13</c:v>
                </c:pt>
                <c:pt idx="7">
                  <c:v>18</c:v>
                </c:pt>
                <c:pt idx="8">
                  <c:v>23</c:v>
                </c:pt>
                <c:pt idx="9">
                  <c:v>28</c:v>
                </c:pt>
                <c:pt idx="10">
                  <c:v>33</c:v>
                </c:pt>
                <c:pt idx="11">
                  <c:v>38</c:v>
                </c:pt>
              </c:numCache>
            </c:numRef>
          </c:yVal>
          <c:smooth val="1"/>
          <c:extLst>
            <c:ext xmlns:c16="http://schemas.microsoft.com/office/drawing/2014/chart" uri="{C3380CC4-5D6E-409C-BE32-E72D297353CC}">
              <c16:uniqueId val="{00000000-3057-47F8-8593-B91DB28CAC26}"/>
            </c:ext>
          </c:extLst>
        </c:ser>
        <c:dLbls>
          <c:showLegendKey val="0"/>
          <c:showVal val="0"/>
          <c:showCatName val="0"/>
          <c:showSerName val="0"/>
          <c:showPercent val="0"/>
          <c:showBubbleSize val="0"/>
        </c:dLbls>
        <c:axId val="-2143613224"/>
        <c:axId val="-2143607336"/>
      </c:scatterChart>
      <c:valAx>
        <c:axId val="-2143613224"/>
        <c:scaling>
          <c:orientation val="minMax"/>
          <c:max val="10"/>
          <c:min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3607336"/>
        <c:crosses val="autoZero"/>
        <c:crossBetween val="midCat"/>
      </c:valAx>
      <c:valAx>
        <c:axId val="-2143607336"/>
        <c:scaling>
          <c:orientation val="minMax"/>
          <c:max val="1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361322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'A Tour'!$K$116</c:f>
              <c:strCache>
                <c:ptCount val="1"/>
                <c:pt idx="0">
                  <c:v>f(x)</c:v>
                </c:pt>
              </c:strCache>
            </c:strRef>
          </c:tx>
          <c:spPr>
            <a:ln w="19050" cap="rnd">
              <a:solidFill>
                <a:srgbClr val="00B050"/>
              </a:solidFill>
              <a:round/>
            </a:ln>
            <a:effectLst/>
          </c:spPr>
          <c:marker>
            <c:symbol val="circle"/>
            <c:size val="5"/>
            <c:spPr>
              <a:solidFill>
                <a:schemeClr val="accent1"/>
              </a:solidFill>
              <a:ln w="9525">
                <a:solidFill>
                  <a:schemeClr val="accent1"/>
                </a:solidFill>
              </a:ln>
              <a:effectLst/>
            </c:spPr>
          </c:marker>
          <c:xVal>
            <c:numRef>
              <c:f>'A Tour'!$J$117:$J$127</c:f>
              <c:numCache>
                <c:formatCode>General</c:formatCode>
                <c:ptCount val="11"/>
                <c:pt idx="0">
                  <c:v>-10</c:v>
                </c:pt>
                <c:pt idx="1">
                  <c:v>-8</c:v>
                </c:pt>
                <c:pt idx="2">
                  <c:v>-6</c:v>
                </c:pt>
                <c:pt idx="3">
                  <c:v>-4</c:v>
                </c:pt>
                <c:pt idx="4">
                  <c:v>-2</c:v>
                </c:pt>
                <c:pt idx="5">
                  <c:v>0</c:v>
                </c:pt>
                <c:pt idx="6">
                  <c:v>2</c:v>
                </c:pt>
                <c:pt idx="7">
                  <c:v>4</c:v>
                </c:pt>
                <c:pt idx="8">
                  <c:v>6</c:v>
                </c:pt>
                <c:pt idx="9">
                  <c:v>8</c:v>
                </c:pt>
                <c:pt idx="10">
                  <c:v>10</c:v>
                </c:pt>
              </c:numCache>
            </c:numRef>
          </c:xVal>
          <c:yVal>
            <c:numRef>
              <c:f>'A Tour'!$K$117:$K$127</c:f>
              <c:numCache>
                <c:formatCode>General</c:formatCode>
                <c:ptCount val="11"/>
                <c:pt idx="0">
                  <c:v>21</c:v>
                </c:pt>
                <c:pt idx="1">
                  <c:v>17</c:v>
                </c:pt>
                <c:pt idx="2">
                  <c:v>13</c:v>
                </c:pt>
                <c:pt idx="3">
                  <c:v>9</c:v>
                </c:pt>
                <c:pt idx="4">
                  <c:v>5</c:v>
                </c:pt>
                <c:pt idx="5">
                  <c:v>1</c:v>
                </c:pt>
                <c:pt idx="6">
                  <c:v>-3</c:v>
                </c:pt>
                <c:pt idx="7">
                  <c:v>-7</c:v>
                </c:pt>
                <c:pt idx="8">
                  <c:v>-11</c:v>
                </c:pt>
                <c:pt idx="9">
                  <c:v>-15</c:v>
                </c:pt>
                <c:pt idx="10">
                  <c:v>-19</c:v>
                </c:pt>
              </c:numCache>
            </c:numRef>
          </c:yVal>
          <c:smooth val="0"/>
          <c:extLst>
            <c:ext xmlns:c16="http://schemas.microsoft.com/office/drawing/2014/chart" uri="{C3380CC4-5D6E-409C-BE32-E72D297353CC}">
              <c16:uniqueId val="{00000000-8405-4AC1-BBFC-7F0D839757E8}"/>
            </c:ext>
          </c:extLst>
        </c:ser>
        <c:ser>
          <c:idx val="1"/>
          <c:order val="1"/>
          <c:tx>
            <c:strRef>
              <c:f>'A Tour'!$N$116</c:f>
              <c:strCache>
                <c:ptCount val="1"/>
                <c:pt idx="0">
                  <c:v>g(x)</c:v>
                </c:pt>
              </c:strCache>
            </c:strRef>
          </c:tx>
          <c:spPr>
            <a:ln w="19050" cap="rnd">
              <a:solidFill>
                <a:schemeClr val="accent6"/>
              </a:solidFill>
              <a:round/>
            </a:ln>
            <a:effectLst/>
          </c:spPr>
          <c:marker>
            <c:symbol val="circle"/>
            <c:size val="5"/>
            <c:spPr>
              <a:solidFill>
                <a:schemeClr val="accent2"/>
              </a:solidFill>
              <a:ln w="9525">
                <a:solidFill>
                  <a:schemeClr val="accent2"/>
                </a:solidFill>
              </a:ln>
              <a:effectLst/>
            </c:spPr>
          </c:marker>
          <c:xVal>
            <c:numRef>
              <c:f>'A Tour'!$J$117:$J$127</c:f>
              <c:numCache>
                <c:formatCode>General</c:formatCode>
                <c:ptCount val="11"/>
                <c:pt idx="0">
                  <c:v>-10</c:v>
                </c:pt>
                <c:pt idx="1">
                  <c:v>-8</c:v>
                </c:pt>
                <c:pt idx="2">
                  <c:v>-6</c:v>
                </c:pt>
                <c:pt idx="3">
                  <c:v>-4</c:v>
                </c:pt>
                <c:pt idx="4">
                  <c:v>-2</c:v>
                </c:pt>
                <c:pt idx="5">
                  <c:v>0</c:v>
                </c:pt>
                <c:pt idx="6">
                  <c:v>2</c:v>
                </c:pt>
                <c:pt idx="7">
                  <c:v>4</c:v>
                </c:pt>
                <c:pt idx="8">
                  <c:v>6</c:v>
                </c:pt>
                <c:pt idx="9">
                  <c:v>8</c:v>
                </c:pt>
                <c:pt idx="10">
                  <c:v>10</c:v>
                </c:pt>
              </c:numCache>
            </c:numRef>
          </c:xVal>
          <c:yVal>
            <c:numRef>
              <c:f>'A Tour'!$N$117:$N$127</c:f>
              <c:numCache>
                <c:formatCode>General</c:formatCode>
                <c:ptCount val="11"/>
                <c:pt idx="0">
                  <c:v>-121</c:v>
                </c:pt>
                <c:pt idx="1">
                  <c:v>-95</c:v>
                </c:pt>
                <c:pt idx="2">
                  <c:v>-69</c:v>
                </c:pt>
                <c:pt idx="3">
                  <c:v>-43</c:v>
                </c:pt>
                <c:pt idx="4">
                  <c:v>-17</c:v>
                </c:pt>
                <c:pt idx="5">
                  <c:v>9</c:v>
                </c:pt>
                <c:pt idx="6">
                  <c:v>35</c:v>
                </c:pt>
                <c:pt idx="7">
                  <c:v>61</c:v>
                </c:pt>
                <c:pt idx="8">
                  <c:v>87</c:v>
                </c:pt>
                <c:pt idx="9">
                  <c:v>113</c:v>
                </c:pt>
                <c:pt idx="10">
                  <c:v>139</c:v>
                </c:pt>
              </c:numCache>
            </c:numRef>
          </c:yVal>
          <c:smooth val="0"/>
          <c:extLst>
            <c:ext xmlns:c16="http://schemas.microsoft.com/office/drawing/2014/chart" uri="{C3380CC4-5D6E-409C-BE32-E72D297353CC}">
              <c16:uniqueId val="{00000001-8405-4AC1-BBFC-7F0D839757E8}"/>
            </c:ext>
          </c:extLst>
        </c:ser>
        <c:dLbls>
          <c:showLegendKey val="0"/>
          <c:showVal val="0"/>
          <c:showCatName val="0"/>
          <c:showSerName val="0"/>
          <c:showPercent val="0"/>
          <c:showBubbleSize val="0"/>
        </c:dLbls>
        <c:axId val="-2143565256"/>
        <c:axId val="-2143559544"/>
      </c:scatterChart>
      <c:valAx>
        <c:axId val="-21435652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3559544"/>
        <c:crosses val="autoZero"/>
        <c:crossBetween val="midCat"/>
      </c:valAx>
      <c:valAx>
        <c:axId val="-21435595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356525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Composition of Functions </a:t>
            </a:r>
          </a:p>
        </c:rich>
      </c:tx>
      <c:overlay val="0"/>
      <c:spPr>
        <a:noFill/>
        <a:ln>
          <a:noFill/>
        </a:ln>
        <a:effectLst/>
      </c:spPr>
    </c:title>
    <c:autoTitleDeleted val="0"/>
    <c:plotArea>
      <c:layout>
        <c:manualLayout>
          <c:layoutTarget val="inner"/>
          <c:xMode val="edge"/>
          <c:yMode val="edge"/>
          <c:x val="8.3037127180885198E-2"/>
          <c:y val="0.10755921751101"/>
          <c:w val="0.88254396325459294"/>
          <c:h val="0.84274683172752596"/>
        </c:manualLayout>
      </c:layout>
      <c:scatterChart>
        <c:scatterStyle val="smoothMarker"/>
        <c:varyColors val="0"/>
        <c:ser>
          <c:idx val="0"/>
          <c:order val="0"/>
          <c:tx>
            <c:v>Series1</c:v>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'A Tour'!$K$313:$K$328</c:f>
              <c:numCache>
                <c:formatCode>General</c:formatCode>
                <c:ptCount val="16"/>
                <c:pt idx="0">
                  <c:v>-50</c:v>
                </c:pt>
                <c:pt idx="1">
                  <c:v>-45</c:v>
                </c:pt>
                <c:pt idx="2">
                  <c:v>-40</c:v>
                </c:pt>
                <c:pt idx="3">
                  <c:v>-35</c:v>
                </c:pt>
                <c:pt idx="4">
                  <c:v>-30</c:v>
                </c:pt>
                <c:pt idx="5">
                  <c:v>-25</c:v>
                </c:pt>
                <c:pt idx="6">
                  <c:v>-20</c:v>
                </c:pt>
                <c:pt idx="7">
                  <c:v>-15</c:v>
                </c:pt>
                <c:pt idx="8">
                  <c:v>-10</c:v>
                </c:pt>
                <c:pt idx="9">
                  <c:v>-5</c:v>
                </c:pt>
                <c:pt idx="10">
                  <c:v>0</c:v>
                </c:pt>
                <c:pt idx="11">
                  <c:v>5</c:v>
                </c:pt>
                <c:pt idx="12">
                  <c:v>10</c:v>
                </c:pt>
                <c:pt idx="13">
                  <c:v>15</c:v>
                </c:pt>
                <c:pt idx="14">
                  <c:v>20</c:v>
                </c:pt>
                <c:pt idx="15">
                  <c:v>25</c:v>
                </c:pt>
              </c:numCache>
            </c:numRef>
          </c:xVal>
          <c:yVal>
            <c:numRef>
              <c:f>('A Tour'!$Q$313:$Q$328,'A Tour'!$K$312:$K$329)</c:f>
              <c:numCache>
                <c:formatCode>General</c:formatCode>
                <c:ptCount val="34"/>
                <c:pt idx="0">
                  <c:v>100</c:v>
                </c:pt>
                <c:pt idx="1">
                  <c:v>81</c:v>
                </c:pt>
                <c:pt idx="2">
                  <c:v>64</c:v>
                </c:pt>
                <c:pt idx="3">
                  <c:v>49</c:v>
                </c:pt>
                <c:pt idx="4">
                  <c:v>36</c:v>
                </c:pt>
                <c:pt idx="5">
                  <c:v>25</c:v>
                </c:pt>
                <c:pt idx="6">
                  <c:v>16</c:v>
                </c:pt>
                <c:pt idx="7">
                  <c:v>9</c:v>
                </c:pt>
                <c:pt idx="8">
                  <c:v>4</c:v>
                </c:pt>
                <c:pt idx="9">
                  <c:v>1</c:v>
                </c:pt>
                <c:pt idx="10">
                  <c:v>0</c:v>
                </c:pt>
                <c:pt idx="11">
                  <c:v>1</c:v>
                </c:pt>
                <c:pt idx="12">
                  <c:v>4</c:v>
                </c:pt>
                <c:pt idx="13">
                  <c:v>9</c:v>
                </c:pt>
                <c:pt idx="14">
                  <c:v>16</c:v>
                </c:pt>
                <c:pt idx="15">
                  <c:v>25</c:v>
                </c:pt>
                <c:pt idx="16">
                  <c:v>0</c:v>
                </c:pt>
                <c:pt idx="17">
                  <c:v>-50</c:v>
                </c:pt>
                <c:pt idx="18">
                  <c:v>-45</c:v>
                </c:pt>
                <c:pt idx="19">
                  <c:v>-40</c:v>
                </c:pt>
                <c:pt idx="20">
                  <c:v>-35</c:v>
                </c:pt>
                <c:pt idx="21">
                  <c:v>-30</c:v>
                </c:pt>
                <c:pt idx="22">
                  <c:v>-25</c:v>
                </c:pt>
                <c:pt idx="23">
                  <c:v>-20</c:v>
                </c:pt>
                <c:pt idx="24">
                  <c:v>-15</c:v>
                </c:pt>
                <c:pt idx="25">
                  <c:v>-10</c:v>
                </c:pt>
                <c:pt idx="26">
                  <c:v>-5</c:v>
                </c:pt>
                <c:pt idx="27">
                  <c:v>0</c:v>
                </c:pt>
                <c:pt idx="28">
                  <c:v>5</c:v>
                </c:pt>
                <c:pt idx="29">
                  <c:v>10</c:v>
                </c:pt>
                <c:pt idx="30">
                  <c:v>15</c:v>
                </c:pt>
                <c:pt idx="31">
                  <c:v>20</c:v>
                </c:pt>
                <c:pt idx="32">
                  <c:v>25</c:v>
                </c:pt>
                <c:pt idx="33">
                  <c:v>30</c:v>
                </c:pt>
              </c:numCache>
            </c:numRef>
          </c:yVal>
          <c:smooth val="1"/>
          <c:extLst>
            <c:ext xmlns:c16="http://schemas.microsoft.com/office/drawing/2014/chart" uri="{C3380CC4-5D6E-409C-BE32-E72D297353CC}">
              <c16:uniqueId val="{00000000-8B9A-4931-9C2C-94A2ABE0466E}"/>
            </c:ext>
          </c:extLst>
        </c:ser>
        <c:ser>
          <c:idx val="1"/>
          <c:order val="1"/>
          <c:tx>
            <c:v>Series2</c:v>
          </c:tx>
          <c:spPr>
            <a:ln w="19050" cap="rnd">
              <a:solidFill>
                <a:schemeClr val="accent5"/>
              </a:solidFill>
              <a:round/>
            </a:ln>
            <a:effectLst/>
          </c:spPr>
          <c:marker>
            <c:symbol val="circle"/>
            <c:size val="5"/>
            <c:spPr>
              <a:solidFill>
                <a:schemeClr val="accent5"/>
              </a:solidFill>
              <a:ln w="9525">
                <a:solidFill>
                  <a:schemeClr val="accent5"/>
                </a:solidFill>
              </a:ln>
              <a:effectLst/>
            </c:spPr>
          </c:marker>
          <c:dPt>
            <c:idx val="5"/>
            <c:marker>
              <c:spPr>
                <a:solidFill>
                  <a:schemeClr val="accent5">
                    <a:lumMod val="60000"/>
                    <a:lumOff val="40000"/>
                  </a:schemeClr>
                </a:solidFill>
                <a:ln w="9525">
                  <a:solidFill>
                    <a:schemeClr val="accent5"/>
                  </a:solidFill>
                </a:ln>
                <a:effectLst/>
              </c:spPr>
            </c:marker>
            <c:bubble3D val="0"/>
            <c:extLst>
              <c:ext xmlns:c16="http://schemas.microsoft.com/office/drawing/2014/chart" uri="{C3380CC4-5D6E-409C-BE32-E72D297353CC}">
                <c16:uniqueId val="{00000001-8B9A-4931-9C2C-94A2ABE0466E}"/>
              </c:ext>
            </c:extLst>
          </c:dPt>
          <c:xVal>
            <c:numRef>
              <c:f>'A Tour'!$K$313:$K$328</c:f>
              <c:numCache>
                <c:formatCode>General</c:formatCode>
                <c:ptCount val="16"/>
                <c:pt idx="0">
                  <c:v>-50</c:v>
                </c:pt>
                <c:pt idx="1">
                  <c:v>-45</c:v>
                </c:pt>
                <c:pt idx="2">
                  <c:v>-40</c:v>
                </c:pt>
                <c:pt idx="3">
                  <c:v>-35</c:v>
                </c:pt>
                <c:pt idx="4">
                  <c:v>-30</c:v>
                </c:pt>
                <c:pt idx="5">
                  <c:v>-25</c:v>
                </c:pt>
                <c:pt idx="6">
                  <c:v>-20</c:v>
                </c:pt>
                <c:pt idx="7">
                  <c:v>-15</c:v>
                </c:pt>
                <c:pt idx="8">
                  <c:v>-10</c:v>
                </c:pt>
                <c:pt idx="9">
                  <c:v>-5</c:v>
                </c:pt>
                <c:pt idx="10">
                  <c:v>0</c:v>
                </c:pt>
                <c:pt idx="11">
                  <c:v>5</c:v>
                </c:pt>
                <c:pt idx="12">
                  <c:v>10</c:v>
                </c:pt>
                <c:pt idx="13">
                  <c:v>15</c:v>
                </c:pt>
                <c:pt idx="14">
                  <c:v>20</c:v>
                </c:pt>
                <c:pt idx="15">
                  <c:v>25</c:v>
                </c:pt>
              </c:numCache>
            </c:numRef>
          </c:xVal>
          <c:yVal>
            <c:numRef>
              <c:f>'A Tour'!$U$313:$U$328</c:f>
              <c:numCache>
                <c:formatCode>General</c:formatCode>
                <c:ptCount val="16"/>
                <c:pt idx="0">
                  <c:v>2500</c:v>
                </c:pt>
                <c:pt idx="1">
                  <c:v>2025</c:v>
                </c:pt>
                <c:pt idx="2">
                  <c:v>1600</c:v>
                </c:pt>
                <c:pt idx="3">
                  <c:v>1225</c:v>
                </c:pt>
                <c:pt idx="4">
                  <c:v>900</c:v>
                </c:pt>
                <c:pt idx="5">
                  <c:v>625</c:v>
                </c:pt>
                <c:pt idx="6">
                  <c:v>400</c:v>
                </c:pt>
                <c:pt idx="7">
                  <c:v>225</c:v>
                </c:pt>
                <c:pt idx="8">
                  <c:v>100</c:v>
                </c:pt>
                <c:pt idx="9">
                  <c:v>25</c:v>
                </c:pt>
                <c:pt idx="10">
                  <c:v>0</c:v>
                </c:pt>
                <c:pt idx="11">
                  <c:v>25</c:v>
                </c:pt>
                <c:pt idx="12">
                  <c:v>100</c:v>
                </c:pt>
                <c:pt idx="13">
                  <c:v>225</c:v>
                </c:pt>
                <c:pt idx="14">
                  <c:v>400</c:v>
                </c:pt>
                <c:pt idx="15">
                  <c:v>625</c:v>
                </c:pt>
              </c:numCache>
            </c:numRef>
          </c:yVal>
          <c:smooth val="1"/>
          <c:extLst>
            <c:ext xmlns:c16="http://schemas.microsoft.com/office/drawing/2014/chart" uri="{C3380CC4-5D6E-409C-BE32-E72D297353CC}">
              <c16:uniqueId val="{00000002-8B9A-4931-9C2C-94A2ABE0466E}"/>
            </c:ext>
          </c:extLst>
        </c:ser>
        <c:ser>
          <c:idx val="2"/>
          <c:order val="2"/>
          <c:tx>
            <c:strRef>
              <c:f>'A Tour'!$K$312</c:f>
              <c:strCache>
                <c:ptCount val="1"/>
                <c:pt idx="0">
                  <c:v>f(x)</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'A Tour'!$K$313:$K$328</c:f>
              <c:numCache>
                <c:formatCode>General</c:formatCode>
                <c:ptCount val="16"/>
                <c:pt idx="0">
                  <c:v>-50</c:v>
                </c:pt>
                <c:pt idx="1">
                  <c:v>-45</c:v>
                </c:pt>
                <c:pt idx="2">
                  <c:v>-40</c:v>
                </c:pt>
                <c:pt idx="3">
                  <c:v>-35</c:v>
                </c:pt>
                <c:pt idx="4">
                  <c:v>-30</c:v>
                </c:pt>
                <c:pt idx="5">
                  <c:v>-25</c:v>
                </c:pt>
                <c:pt idx="6">
                  <c:v>-20</c:v>
                </c:pt>
                <c:pt idx="7">
                  <c:v>-15</c:v>
                </c:pt>
                <c:pt idx="8">
                  <c:v>-10</c:v>
                </c:pt>
                <c:pt idx="9">
                  <c:v>-5</c:v>
                </c:pt>
                <c:pt idx="10">
                  <c:v>0</c:v>
                </c:pt>
                <c:pt idx="11">
                  <c:v>5</c:v>
                </c:pt>
                <c:pt idx="12">
                  <c:v>10</c:v>
                </c:pt>
                <c:pt idx="13">
                  <c:v>15</c:v>
                </c:pt>
                <c:pt idx="14">
                  <c:v>20</c:v>
                </c:pt>
                <c:pt idx="15">
                  <c:v>25</c:v>
                </c:pt>
              </c:numCache>
            </c:numRef>
          </c:xVal>
          <c:yVal>
            <c:numRef>
              <c:f>'A Tour'!$K$313:$K$329</c:f>
              <c:numCache>
                <c:formatCode>General</c:formatCode>
                <c:ptCount val="17"/>
                <c:pt idx="0">
                  <c:v>-50</c:v>
                </c:pt>
                <c:pt idx="1">
                  <c:v>-45</c:v>
                </c:pt>
                <c:pt idx="2">
                  <c:v>-40</c:v>
                </c:pt>
                <c:pt idx="3">
                  <c:v>-35</c:v>
                </c:pt>
                <c:pt idx="4">
                  <c:v>-30</c:v>
                </c:pt>
                <c:pt idx="5">
                  <c:v>-25</c:v>
                </c:pt>
                <c:pt idx="6">
                  <c:v>-20</c:v>
                </c:pt>
                <c:pt idx="7">
                  <c:v>-15</c:v>
                </c:pt>
                <c:pt idx="8">
                  <c:v>-10</c:v>
                </c:pt>
                <c:pt idx="9">
                  <c:v>-5</c:v>
                </c:pt>
                <c:pt idx="10">
                  <c:v>0</c:v>
                </c:pt>
                <c:pt idx="11">
                  <c:v>5</c:v>
                </c:pt>
                <c:pt idx="12">
                  <c:v>10</c:v>
                </c:pt>
                <c:pt idx="13">
                  <c:v>15</c:v>
                </c:pt>
                <c:pt idx="14">
                  <c:v>20</c:v>
                </c:pt>
                <c:pt idx="15">
                  <c:v>25</c:v>
                </c:pt>
                <c:pt idx="16">
                  <c:v>30</c:v>
                </c:pt>
              </c:numCache>
            </c:numRef>
          </c:yVal>
          <c:smooth val="1"/>
          <c:extLst>
            <c:ext xmlns:c16="http://schemas.microsoft.com/office/drawing/2014/chart" uri="{C3380CC4-5D6E-409C-BE32-E72D297353CC}">
              <c16:uniqueId val="{00000003-8B9A-4931-9C2C-94A2ABE0466E}"/>
            </c:ext>
          </c:extLst>
        </c:ser>
        <c:dLbls>
          <c:showLegendKey val="0"/>
          <c:showVal val="0"/>
          <c:showCatName val="0"/>
          <c:showSerName val="0"/>
          <c:showPercent val="0"/>
          <c:showBubbleSize val="0"/>
        </c:dLbls>
        <c:axId val="-2143512632"/>
        <c:axId val="-2143506696"/>
      </c:scatterChart>
      <c:valAx>
        <c:axId val="-2143512632"/>
        <c:scaling>
          <c:orientation val="minMax"/>
          <c:max val="30"/>
          <c:min val="-3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3506696"/>
        <c:crosses val="autoZero"/>
        <c:crossBetween val="midCat"/>
      </c:valAx>
      <c:valAx>
        <c:axId val="-2143506696"/>
        <c:scaling>
          <c:orientation val="minMax"/>
          <c:max val="1000"/>
          <c:min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351263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Draw a Triangle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3"/>
          <c:order val="0"/>
          <c:tx>
            <c:strRef>
              <c:f>'A Tour'!$K$153</c:f>
              <c:strCache>
                <c:ptCount val="1"/>
                <c:pt idx="0">
                  <c:v>f(x)</c:v>
                </c:pt>
              </c:strCache>
            </c:strRef>
          </c:tx>
          <c:spPr>
            <a:ln w="19050" cap="rnd">
              <a:solidFill>
                <a:schemeClr val="accent1">
                  <a:lumMod val="75000"/>
                </a:schemeClr>
              </a:solidFill>
              <a:round/>
            </a:ln>
            <a:effectLst/>
          </c:spPr>
          <c:marker>
            <c:symbol val="circle"/>
            <c:size val="5"/>
            <c:spPr>
              <a:solidFill>
                <a:schemeClr val="tx2"/>
              </a:solidFill>
              <a:ln w="9525">
                <a:solidFill>
                  <a:schemeClr val="accent1">
                    <a:lumMod val="75000"/>
                  </a:schemeClr>
                </a:solidFill>
              </a:ln>
              <a:effectLst/>
            </c:spPr>
          </c:marker>
          <c:yVal>
            <c:numRef>
              <c:f>'A Tour'!$K$154:$K$163</c:f>
              <c:numCache>
                <c:formatCode>0</c:formatCode>
                <c:ptCount val="10"/>
                <c:pt idx="0">
                  <c:v>3</c:v>
                </c:pt>
                <c:pt idx="1">
                  <c:v>6</c:v>
                </c:pt>
                <c:pt idx="2">
                  <c:v>9</c:v>
                </c:pt>
                <c:pt idx="3">
                  <c:v>12</c:v>
                </c:pt>
                <c:pt idx="4">
                  <c:v>15</c:v>
                </c:pt>
                <c:pt idx="5">
                  <c:v>18</c:v>
                </c:pt>
                <c:pt idx="6">
                  <c:v>21</c:v>
                </c:pt>
                <c:pt idx="7">
                  <c:v>24</c:v>
                </c:pt>
                <c:pt idx="8">
                  <c:v>27</c:v>
                </c:pt>
                <c:pt idx="9">
                  <c:v>30</c:v>
                </c:pt>
              </c:numCache>
            </c:numRef>
          </c:yVal>
          <c:smooth val="0"/>
          <c:extLst>
            <c:ext xmlns:c16="http://schemas.microsoft.com/office/drawing/2014/chart" uri="{C3380CC4-5D6E-409C-BE32-E72D297353CC}">
              <c16:uniqueId val="{00000000-5DFA-49B1-87E0-5B58800B543C}"/>
            </c:ext>
          </c:extLst>
        </c:ser>
        <c:ser>
          <c:idx val="1"/>
          <c:order val="1"/>
          <c:tx>
            <c:strRef>
              <c:f>'A Tour'!$Q$153</c:f>
              <c:strCache>
                <c:ptCount val="1"/>
                <c:pt idx="0">
                  <c:v>g(x)</c:v>
                </c:pt>
              </c:strCache>
            </c:strRef>
          </c:tx>
          <c:spPr>
            <a:ln w="19050" cap="rnd">
              <a:solidFill>
                <a:schemeClr val="accent2"/>
              </a:solidFill>
              <a:round/>
            </a:ln>
            <a:effectLst/>
          </c:spPr>
          <c:marker>
            <c:symbol val="circle"/>
            <c:size val="5"/>
            <c:spPr>
              <a:solidFill>
                <a:schemeClr val="accent4"/>
              </a:solidFill>
              <a:ln w="9525">
                <a:solidFill>
                  <a:schemeClr val="accent2"/>
                </a:solidFill>
              </a:ln>
              <a:effectLst/>
            </c:spPr>
          </c:marker>
          <c:yVal>
            <c:numRef>
              <c:f>'A Tour'!$Q$154:$Q$163</c:f>
              <c:numCache>
                <c:formatCode>0</c:formatCode>
                <c:ptCount val="10"/>
                <c:pt idx="0">
                  <c:v>7</c:v>
                </c:pt>
                <c:pt idx="1">
                  <c:v>10</c:v>
                </c:pt>
                <c:pt idx="2">
                  <c:v>13</c:v>
                </c:pt>
                <c:pt idx="3">
                  <c:v>16</c:v>
                </c:pt>
                <c:pt idx="4">
                  <c:v>19</c:v>
                </c:pt>
                <c:pt idx="5">
                  <c:v>22</c:v>
                </c:pt>
                <c:pt idx="6">
                  <c:v>25</c:v>
                </c:pt>
                <c:pt idx="7">
                  <c:v>28</c:v>
                </c:pt>
                <c:pt idx="8">
                  <c:v>31</c:v>
                </c:pt>
                <c:pt idx="9">
                  <c:v>34</c:v>
                </c:pt>
              </c:numCache>
            </c:numRef>
          </c:yVal>
          <c:smooth val="0"/>
          <c:extLst>
            <c:ext xmlns:c16="http://schemas.microsoft.com/office/drawing/2014/chart" uri="{C3380CC4-5D6E-409C-BE32-E72D297353CC}">
              <c16:uniqueId val="{00000001-5DFA-49B1-87E0-5B58800B543C}"/>
            </c:ext>
          </c:extLst>
        </c:ser>
        <c:ser>
          <c:idx val="0"/>
          <c:order val="2"/>
          <c:tx>
            <c:strRef>
              <c:f>'A Tour'!$Q$153</c:f>
              <c:strCache>
                <c:ptCount val="1"/>
                <c:pt idx="0">
                  <c:v>g(x)</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yVal>
            <c:numRef>
              <c:f>'A Tour'!$Q$154:$Q$163</c:f>
              <c:numCache>
                <c:formatCode>0</c:formatCode>
                <c:ptCount val="10"/>
                <c:pt idx="0">
                  <c:v>7</c:v>
                </c:pt>
                <c:pt idx="1">
                  <c:v>10</c:v>
                </c:pt>
                <c:pt idx="2">
                  <c:v>13</c:v>
                </c:pt>
                <c:pt idx="3">
                  <c:v>16</c:v>
                </c:pt>
                <c:pt idx="4">
                  <c:v>19</c:v>
                </c:pt>
                <c:pt idx="5">
                  <c:v>22</c:v>
                </c:pt>
                <c:pt idx="6">
                  <c:v>25</c:v>
                </c:pt>
                <c:pt idx="7">
                  <c:v>28</c:v>
                </c:pt>
                <c:pt idx="8">
                  <c:v>31</c:v>
                </c:pt>
                <c:pt idx="9">
                  <c:v>34</c:v>
                </c:pt>
              </c:numCache>
            </c:numRef>
          </c:yVal>
          <c:smooth val="0"/>
          <c:extLst>
            <c:ext xmlns:c16="http://schemas.microsoft.com/office/drawing/2014/chart" uri="{C3380CC4-5D6E-409C-BE32-E72D297353CC}">
              <c16:uniqueId val="{00000002-5DFA-49B1-87E0-5B58800B543C}"/>
            </c:ext>
          </c:extLst>
        </c:ser>
        <c:ser>
          <c:idx val="4"/>
          <c:order val="3"/>
          <c:spPr>
            <a:ln w="19050" cap="rnd">
              <a:solidFill>
                <a:schemeClr val="accent3">
                  <a:lumMod val="75000"/>
                </a:schemeClr>
              </a:solidFill>
              <a:round/>
            </a:ln>
            <a:effectLst/>
          </c:spPr>
          <c:marker>
            <c:symbol val="circle"/>
            <c:size val="5"/>
            <c:spPr>
              <a:solidFill>
                <a:schemeClr val="accent4">
                  <a:lumMod val="60000"/>
                </a:schemeClr>
              </a:solidFill>
              <a:ln w="9525">
                <a:solidFill>
                  <a:schemeClr val="accent3">
                    <a:lumMod val="75000"/>
                  </a:schemeClr>
                </a:solidFill>
              </a:ln>
              <a:effectLst/>
            </c:spPr>
          </c:marker>
          <c:yVal>
            <c:numRef>
              <c:f>'A Tour'!$W$154:$W$163</c:f>
              <c:numCache>
                <c:formatCode>0</c:formatCode>
                <c:ptCount val="10"/>
                <c:pt idx="0">
                  <c:v>-3</c:v>
                </c:pt>
                <c:pt idx="1">
                  <c:v>0</c:v>
                </c:pt>
                <c:pt idx="2">
                  <c:v>3</c:v>
                </c:pt>
                <c:pt idx="3">
                  <c:v>6</c:v>
                </c:pt>
                <c:pt idx="4">
                  <c:v>9</c:v>
                </c:pt>
                <c:pt idx="5">
                  <c:v>12</c:v>
                </c:pt>
                <c:pt idx="6">
                  <c:v>15</c:v>
                </c:pt>
                <c:pt idx="7">
                  <c:v>18</c:v>
                </c:pt>
                <c:pt idx="8">
                  <c:v>21</c:v>
                </c:pt>
                <c:pt idx="9">
                  <c:v>24</c:v>
                </c:pt>
              </c:numCache>
            </c:numRef>
          </c:yVal>
          <c:smooth val="0"/>
          <c:extLst>
            <c:ext xmlns:c16="http://schemas.microsoft.com/office/drawing/2014/chart" uri="{C3380CC4-5D6E-409C-BE32-E72D297353CC}">
              <c16:uniqueId val="{00000003-5DFA-49B1-87E0-5B58800B543C}"/>
            </c:ext>
          </c:extLst>
        </c:ser>
        <c:dLbls>
          <c:showLegendKey val="0"/>
          <c:showVal val="0"/>
          <c:showCatName val="0"/>
          <c:showSerName val="0"/>
          <c:showPercent val="0"/>
          <c:showBubbleSize val="0"/>
        </c:dLbls>
        <c:axId val="-2143460648"/>
        <c:axId val="-2143455256"/>
      </c:scatterChart>
      <c:valAx>
        <c:axId val="-2143460648"/>
        <c:scaling>
          <c:orientation val="minMax"/>
          <c:max val="20"/>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3455256"/>
        <c:crosses val="autoZero"/>
        <c:crossBetween val="midCat"/>
        <c:majorUnit val="5"/>
      </c:valAx>
      <c:valAx>
        <c:axId val="-2143455256"/>
        <c:scaling>
          <c:orientation val="minMax"/>
          <c:max val="20"/>
          <c:min val="-2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34606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bg2">
          <a:lumMod val="2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h(x)</a:t>
            </a:r>
          </a:p>
        </c:rich>
      </c:tx>
      <c:overlay val="0"/>
      <c:spPr>
        <a:noFill/>
        <a:ln>
          <a:noFill/>
        </a:ln>
        <a:effectLst/>
      </c:spPr>
    </c:title>
    <c:autoTitleDeleted val="0"/>
    <c:plotArea>
      <c:layout>
        <c:manualLayout>
          <c:layoutTarget val="inner"/>
          <c:xMode val="edge"/>
          <c:yMode val="edge"/>
          <c:x val="0.119255314461003"/>
          <c:y val="2.8194523583301E-2"/>
          <c:w val="0.89655796150481204"/>
          <c:h val="0.90772132985485099"/>
        </c:manualLayout>
      </c:layout>
      <c:lineChart>
        <c:grouping val="stacked"/>
        <c:varyColors val="0"/>
        <c:ser>
          <c:idx val="0"/>
          <c:order val="0"/>
          <c:val>
            <c:numRef>
              <c:f>'A Tour'!$S$404:$S$458</c:f>
              <c:numCache>
                <c:formatCode>0.00000</c:formatCode>
                <c:ptCount val="55"/>
                <c:pt idx="0">
                  <c:v>0</c:v>
                </c:pt>
                <c:pt idx="1">
                  <c:v>0</c:v>
                </c:pt>
                <c:pt idx="2">
                  <c:v>4.7690112114821435E-4</c:v>
                </c:pt>
                <c:pt idx="3">
                  <c:v>7.7122496232311924E-4</c:v>
                </c:pt>
                <c:pt idx="4">
                  <c:v>1.2206574622167319E-3</c:v>
                </c:pt>
                <c:pt idx="5">
                  <c:v>1.8906486612465419E-3</c:v>
                </c:pt>
                <c:pt idx="6">
                  <c:v>2.8652937919024651E-3</c:v>
                </c:pt>
                <c:pt idx="7">
                  <c:v>4.2481242783215089E-3</c:v>
                </c:pt>
                <c:pt idx="8">
                  <c:v>6.160460558819256E-3</c:v>
                </c:pt>
                <c:pt idx="9">
                  <c:v>8.7362079776162511E-3</c:v>
                </c:pt>
                <c:pt idx="10">
                  <c:v>1.2112048232636705E-2</c:v>
                </c:pt>
                <c:pt idx="11">
                  <c:v>1.6412317512496041E-2</c:v>
                </c:pt>
                <c:pt idx="12">
                  <c:v>2.1728527831816738E-2</c:v>
                </c:pt>
                <c:pt idx="13">
                  <c:v>2.8094484118564675E-2</c:v>
                </c:pt>
                <c:pt idx="14">
                  <c:v>3.5459196359180767E-2</c:v>
                </c:pt>
                <c:pt idx="15">
                  <c:v>4.3661103071944374E-2</c:v>
                </c:pt>
                <c:pt idx="16">
                  <c:v>5.240823468913261E-2</c:v>
                </c:pt>
                <c:pt idx="17">
                  <c:v>6.1269520747765788E-2</c:v>
                </c:pt>
                <c:pt idx="18">
                  <c:v>6.968216174155506E-2</c:v>
                </c:pt>
                <c:pt idx="19">
                  <c:v>7.6978625051498883E-2</c:v>
                </c:pt>
                <c:pt idx="20">
                  <c:v>8.243435782010744E-2</c:v>
                </c:pt>
                <c:pt idx="21">
                  <c:v>8.5333970141367566E-2</c:v>
                </c:pt>
                <c:pt idx="22">
                  <c:v>8.5049931886614916E-2</c:v>
                </c:pt>
                <c:pt idx="23">
                  <c:v>8.112445700037374E-2</c:v>
                </c:pt>
                <c:pt idx="24">
                  <c:v>7.3343005894806357E-2</c:v>
                </c:pt>
                <c:pt idx="25">
                  <c:v>6.1787396305016618E-2</c:v>
                </c:pt>
                <c:pt idx="26">
                  <c:v>4.685825388109488E-2</c:v>
                </c:pt>
                <c:pt idx="27">
                  <c:v>2.9260394596844486E-2</c:v>
                </c:pt>
                <c:pt idx="28">
                  <c:v>9.9501662508318933E-3</c:v>
                </c:pt>
                <c:pt idx="29">
                  <c:v>-9.9501662508320043E-3</c:v>
                </c:pt>
                <c:pt idx="30">
                  <c:v>-2.9260394596845152E-2</c:v>
                </c:pt>
                <c:pt idx="31">
                  <c:v>-4.6858253881095213E-2</c:v>
                </c:pt>
                <c:pt idx="32">
                  <c:v>-6.1787396305017173E-2</c:v>
                </c:pt>
                <c:pt idx="33">
                  <c:v>-7.3343005894806468E-2</c:v>
                </c:pt>
                <c:pt idx="34">
                  <c:v>-8.1124457000373851E-2</c:v>
                </c:pt>
                <c:pt idx="35">
                  <c:v>-8.5049931886614916E-2</c:v>
                </c:pt>
                <c:pt idx="36">
                  <c:v>-8.5333970141367566E-2</c:v>
                </c:pt>
                <c:pt idx="37">
                  <c:v>-8.2434357820107385E-2</c:v>
                </c:pt>
                <c:pt idx="38">
                  <c:v>-7.6978625051498772E-2</c:v>
                </c:pt>
                <c:pt idx="39">
                  <c:v>-6.9682161741554893E-2</c:v>
                </c:pt>
                <c:pt idx="40">
                  <c:v>-6.1269520747765566E-2</c:v>
                </c:pt>
                <c:pt idx="41">
                  <c:v>-5.2408234689132444E-2</c:v>
                </c:pt>
                <c:pt idx="42">
                  <c:v>-4.3661103071944179E-2</c:v>
                </c:pt>
                <c:pt idx="43">
                  <c:v>-3.5459196359180545E-2</c:v>
                </c:pt>
                <c:pt idx="44">
                  <c:v>-2.8094484118564536E-2</c:v>
                </c:pt>
                <c:pt idx="45">
                  <c:v>-2.1728527831816599E-2</c:v>
                </c:pt>
                <c:pt idx="46">
                  <c:v>-1.6412317512495916E-2</c:v>
                </c:pt>
                <c:pt idx="47">
                  <c:v>-1.2112048232636612E-2</c:v>
                </c:pt>
                <c:pt idx="48">
                  <c:v>-8.7362079776161609E-3</c:v>
                </c:pt>
                <c:pt idx="49">
                  <c:v>-6.1604605588192127E-3</c:v>
                </c:pt>
                <c:pt idx="50">
                  <c:v>-4.2481242783214655E-3</c:v>
                </c:pt>
                <c:pt idx="51">
                  <c:v>-2.8652937919024426E-3</c:v>
                </c:pt>
                <c:pt idx="52">
                  <c:v>-1.8906486612465219E-3</c:v>
                </c:pt>
                <c:pt idx="53">
                  <c:v>-1.2206574622167189E-3</c:v>
                </c:pt>
                <c:pt idx="54">
                  <c:v>-7.7122496232311165E-4</c:v>
                </c:pt>
              </c:numCache>
            </c:numRef>
          </c:val>
          <c:smooth val="0"/>
          <c:extLst>
            <c:ext xmlns:c16="http://schemas.microsoft.com/office/drawing/2014/chart" uri="{C3380CC4-5D6E-409C-BE32-E72D297353CC}">
              <c16:uniqueId val="{00000000-8125-40B7-B11B-1B02DBFFBA98}"/>
            </c:ext>
          </c:extLst>
        </c:ser>
        <c:ser>
          <c:idx val="1"/>
          <c:order val="1"/>
          <c:spPr>
            <a:ln>
              <a:solidFill>
                <a:schemeClr val="bg1">
                  <a:lumMod val="50000"/>
                </a:schemeClr>
              </a:solidFill>
            </a:ln>
          </c:spPr>
          <c:marker>
            <c:spPr>
              <a:solidFill>
                <a:schemeClr val="bg1">
                  <a:lumMod val="50000"/>
                </a:schemeClr>
              </a:solidFill>
              <a:ln>
                <a:solidFill>
                  <a:schemeClr val="bg1">
                    <a:lumMod val="50000"/>
                  </a:schemeClr>
                </a:solidFill>
              </a:ln>
            </c:spPr>
          </c:marker>
          <c:val>
            <c:numRef>
              <c:f>'A Tour'!$T$404:$T$458</c:f>
              <c:numCache>
                <c:formatCode>0.00000</c:formatCode>
                <c:ptCount val="55"/>
              </c:numCache>
            </c:numRef>
          </c:val>
          <c:smooth val="0"/>
          <c:extLst>
            <c:ext xmlns:c16="http://schemas.microsoft.com/office/drawing/2014/chart" uri="{C3380CC4-5D6E-409C-BE32-E72D297353CC}">
              <c16:uniqueId val="{00000001-8125-40B7-B11B-1B02DBFFBA98}"/>
            </c:ext>
          </c:extLst>
        </c:ser>
        <c:dLbls>
          <c:showLegendKey val="0"/>
          <c:showVal val="0"/>
          <c:showCatName val="0"/>
          <c:showSerName val="0"/>
          <c:showPercent val="0"/>
          <c:showBubbleSize val="0"/>
        </c:dLbls>
        <c:marker val="1"/>
        <c:smooth val="0"/>
        <c:axId val="-2146421448"/>
        <c:axId val="-2146425160"/>
      </c:lineChart>
      <c:catAx>
        <c:axId val="-2146421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6425160"/>
        <c:crosses val="autoZero"/>
        <c:auto val="1"/>
        <c:lblAlgn val="ctr"/>
        <c:lblOffset val="100"/>
        <c:noMultiLvlLbl val="0"/>
      </c:catAx>
      <c:valAx>
        <c:axId val="-2146425160"/>
        <c:scaling>
          <c:orientation val="minMax"/>
        </c:scaling>
        <c:delete val="0"/>
        <c:axPos val="l"/>
        <c:majorGridlines>
          <c:spPr>
            <a:ln w="9525" cap="flat" cmpd="sng" algn="ctr">
              <a:solidFill>
                <a:schemeClr val="tx1">
                  <a:lumMod val="15000"/>
                  <a:lumOff val="85000"/>
                </a:schemeClr>
              </a:solidFill>
              <a:round/>
            </a:ln>
            <a:effectLst/>
          </c:spPr>
        </c:majorGridlines>
        <c:numFmt formatCode="0.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6421448"/>
        <c:crosses val="autoZero"/>
        <c:crossBetween val="between"/>
      </c:valAx>
    </c:plotArea>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g(x)</a:t>
            </a:r>
          </a:p>
        </c:rich>
      </c:tx>
      <c:layout>
        <c:manualLayout>
          <c:xMode val="edge"/>
          <c:yMode val="edge"/>
          <c:x val="0.47589982201397502"/>
          <c:y val="3.210299021237970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4979286541819406E-2"/>
          <c:y val="3.4256294675586503E-2"/>
          <c:w val="0.89655796150481204"/>
          <c:h val="0.90772132985485099"/>
        </c:manualLayout>
      </c:layout>
      <c:lineChart>
        <c:grouping val="stacke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'A Tour'!$O$404:$O$458</c:f>
              <c:numCache>
                <c:formatCode>0.000</c:formatCode>
                <c:ptCount val="55"/>
                <c:pt idx="0" formatCode="0.00000">
                  <c:v>0</c:v>
                </c:pt>
                <c:pt idx="1">
                  <c:v>0</c:v>
                </c:pt>
                <c:pt idx="2">
                  <c:v>1.1592291739045903E-3</c:v>
                </c:pt>
                <c:pt idx="3">
                  <c:v>3.0896833101322998E-3</c:v>
                </c:pt>
                <c:pt idx="4">
                  <c:v>6.2407949085767408E-3</c:v>
                </c:pt>
                <c:pt idx="5">
                  <c:v>1.1282555168267724E-2</c:v>
                </c:pt>
                <c:pt idx="6">
                  <c:v>1.9189609219861174E-2</c:v>
                </c:pt>
                <c:pt idx="7">
                  <c:v>3.1344787549776133E-2</c:v>
                </c:pt>
                <c:pt idx="8">
                  <c:v>4.9660426438510347E-2</c:v>
                </c:pt>
                <c:pt idx="9">
                  <c:v>7.6712273304860815E-2</c:v>
                </c:pt>
                <c:pt idx="10">
                  <c:v>0.11587616840384798</c:v>
                </c:pt>
                <c:pt idx="11">
                  <c:v>0.1714523810153312</c:v>
                </c:pt>
                <c:pt idx="12">
                  <c:v>0.24875712145863116</c:v>
                </c:pt>
                <c:pt idx="13">
                  <c:v>0.35415634602049578</c:v>
                </c:pt>
                <c:pt idx="14">
                  <c:v>0.49501476694154117</c:v>
                </c:pt>
                <c:pt idx="15">
                  <c:v>0.67953429093453099</c:v>
                </c:pt>
                <c:pt idx="16">
                  <c:v>0.91646204961665334</c:v>
                </c:pt>
                <c:pt idx="17">
                  <c:v>1.2146593290465415</c:v>
                </c:pt>
                <c:pt idx="18">
                  <c:v>1.5825387702179847</c:v>
                </c:pt>
                <c:pt idx="19">
                  <c:v>2.0273968364409267</c:v>
                </c:pt>
                <c:pt idx="20">
                  <c:v>2.5546892604839764</c:v>
                </c:pt>
                <c:pt idx="21">
                  <c:v>3.1673156546683936</c:v>
                </c:pt>
                <c:pt idx="22">
                  <c:v>3.8649919807394255</c:v>
                </c:pt>
                <c:pt idx="23">
                  <c:v>4.6437927638108309</c:v>
                </c:pt>
                <c:pt idx="24">
                  <c:v>5.4959365527770432</c:v>
                </c:pt>
                <c:pt idx="25">
                  <c:v>6.4098677380482716</c:v>
                </c:pt>
                <c:pt idx="26">
                  <c:v>7.3706571772005951</c:v>
                </c:pt>
                <c:pt idx="27">
                  <c:v>8.3607070109497634</c:v>
                </c:pt>
                <c:pt idx="28">
                  <c:v>9.3607070109497634</c:v>
                </c:pt>
                <c:pt idx="29">
                  <c:v>10.350756844698932</c:v>
                </c:pt>
                <c:pt idx="30">
                  <c:v>11.311546283851255</c:v>
                </c:pt>
                <c:pt idx="31">
                  <c:v>12.225477469122483</c:v>
                </c:pt>
                <c:pt idx="32">
                  <c:v>13.077621258088694</c:v>
                </c:pt>
                <c:pt idx="33">
                  <c:v>13.856422041160098</c:v>
                </c:pt>
                <c:pt idx="34">
                  <c:v>14.554098367231127</c:v>
                </c:pt>
                <c:pt idx="35">
                  <c:v>15.166724761415542</c:v>
                </c:pt>
                <c:pt idx="36">
                  <c:v>15.694017185458589</c:v>
                </c:pt>
                <c:pt idx="37">
                  <c:v>16.138875251681529</c:v>
                </c:pt>
                <c:pt idx="38">
                  <c:v>16.506754692852972</c:v>
                </c:pt>
                <c:pt idx="39">
                  <c:v>16.804951972282858</c:v>
                </c:pt>
                <c:pt idx="40">
                  <c:v>17.041879730964979</c:v>
                </c:pt>
                <c:pt idx="41">
                  <c:v>17.226399254957968</c:v>
                </c:pt>
                <c:pt idx="42">
                  <c:v>17.367257675879014</c:v>
                </c:pt>
                <c:pt idx="43">
                  <c:v>17.472656900440878</c:v>
                </c:pt>
                <c:pt idx="44">
                  <c:v>17.549961640884177</c:v>
                </c:pt>
                <c:pt idx="45">
                  <c:v>17.605537853495662</c:v>
                </c:pt>
                <c:pt idx="46">
                  <c:v>17.644701748594649</c:v>
                </c:pt>
                <c:pt idx="47">
                  <c:v>17.671753595460999</c:v>
                </c:pt>
                <c:pt idx="48">
                  <c:v>17.690069234349732</c:v>
                </c:pt>
                <c:pt idx="49">
                  <c:v>17.702224412679648</c:v>
                </c:pt>
                <c:pt idx="50">
                  <c:v>17.710131466731241</c:v>
                </c:pt>
                <c:pt idx="51">
                  <c:v>17.715173226990931</c:v>
                </c:pt>
                <c:pt idx="52">
                  <c:v>17.718324338589376</c:v>
                </c:pt>
                <c:pt idx="53">
                  <c:v>17.720254792725605</c:v>
                </c:pt>
                <c:pt idx="54">
                  <c:v>17.721414021899509</c:v>
                </c:pt>
              </c:numCache>
            </c:numRef>
          </c:val>
          <c:smooth val="0"/>
          <c:extLst>
            <c:ext xmlns:c16="http://schemas.microsoft.com/office/drawing/2014/chart" uri="{C3380CC4-5D6E-409C-BE32-E72D297353CC}">
              <c16:uniqueId val="{00000000-4870-480D-8352-06CD75695D5F}"/>
            </c:ext>
          </c:extLst>
        </c:ser>
        <c:ser>
          <c:idx val="1"/>
          <c:order val="1"/>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'A Tour'!$P$404:$P$458</c:f>
              <c:numCache>
                <c:formatCode>0.000</c:formatCode>
                <c:ptCount val="55"/>
              </c:numCache>
            </c:numRef>
          </c:val>
          <c:smooth val="0"/>
          <c:extLst>
            <c:ext xmlns:c16="http://schemas.microsoft.com/office/drawing/2014/chart" uri="{C3380CC4-5D6E-409C-BE32-E72D297353CC}">
              <c16:uniqueId val="{00000001-4870-480D-8352-06CD75695D5F}"/>
            </c:ext>
          </c:extLst>
        </c:ser>
        <c:dLbls>
          <c:showLegendKey val="0"/>
          <c:showVal val="0"/>
          <c:showCatName val="0"/>
          <c:showSerName val="0"/>
          <c:showPercent val="0"/>
          <c:showBubbleSize val="0"/>
        </c:dLbls>
        <c:marker val="1"/>
        <c:smooth val="0"/>
        <c:axId val="-2142872984"/>
        <c:axId val="-2142867304"/>
      </c:lineChart>
      <c:catAx>
        <c:axId val="-2142872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2867304"/>
        <c:crosses val="autoZero"/>
        <c:auto val="1"/>
        <c:lblAlgn val="ctr"/>
        <c:lblOffset val="100"/>
        <c:noMultiLvlLbl val="0"/>
      </c:catAx>
      <c:valAx>
        <c:axId val="-2142867304"/>
        <c:scaling>
          <c:orientation val="minMax"/>
        </c:scaling>
        <c:delete val="0"/>
        <c:axPos val="l"/>
        <c:majorGridlines>
          <c:spPr>
            <a:ln w="9525" cap="flat" cmpd="sng" algn="ctr">
              <a:solidFill>
                <a:schemeClr val="tx1">
                  <a:lumMod val="15000"/>
                  <a:lumOff val="85000"/>
                </a:schemeClr>
              </a:solidFill>
              <a:round/>
            </a:ln>
            <a:effectLst/>
          </c:spPr>
        </c:majorGridlines>
        <c:numFmt formatCode="0.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28729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6.xml"/><Relationship Id="rId13" Type="http://schemas.openxmlformats.org/officeDocument/2006/relationships/customXml" Target="../ink/ink4.xml"/><Relationship Id="rId18" Type="http://schemas.openxmlformats.org/officeDocument/2006/relationships/customXml" Target="../ink/ink6.xml"/><Relationship Id="rId26" Type="http://schemas.openxmlformats.org/officeDocument/2006/relationships/chart" Target="../charts/chart14.xml"/><Relationship Id="rId3" Type="http://schemas.openxmlformats.org/officeDocument/2006/relationships/chart" Target="../charts/chart1.xml"/><Relationship Id="rId21" Type="http://schemas.openxmlformats.org/officeDocument/2006/relationships/chart" Target="../charts/chart9.xml"/><Relationship Id="rId7" Type="http://schemas.openxmlformats.org/officeDocument/2006/relationships/chart" Target="../charts/chart5.xml"/><Relationship Id="rId12" Type="http://schemas.openxmlformats.org/officeDocument/2006/relationships/customXml" Target="../ink/ink3.xml"/><Relationship Id="rId17" Type="http://schemas.openxmlformats.org/officeDocument/2006/relationships/customXml" Target="../ink/ink5.xml"/><Relationship Id="rId25" Type="http://schemas.openxmlformats.org/officeDocument/2006/relationships/chart" Target="../charts/chart13.xml"/><Relationship Id="rId2" Type="http://schemas.openxmlformats.org/officeDocument/2006/relationships/image" Target="../media/image2.emf"/><Relationship Id="rId16" Type="http://schemas.openxmlformats.org/officeDocument/2006/relationships/image" Target="NULL"/><Relationship Id="rId20" Type="http://schemas.openxmlformats.org/officeDocument/2006/relationships/chart" Target="../charts/chart8.xml"/><Relationship Id="rId29" Type="http://schemas.openxmlformats.org/officeDocument/2006/relationships/chart" Target="../charts/chart17.xml"/><Relationship Id="rId1" Type="http://schemas.openxmlformats.org/officeDocument/2006/relationships/hyperlink" Target="https://whatifmath.org/" TargetMode="External"/><Relationship Id="rId6" Type="http://schemas.openxmlformats.org/officeDocument/2006/relationships/chart" Target="../charts/chart4.xml"/><Relationship Id="rId11" Type="http://schemas.openxmlformats.org/officeDocument/2006/relationships/customXml" Target="../ink/ink2.xml"/><Relationship Id="rId24" Type="http://schemas.openxmlformats.org/officeDocument/2006/relationships/chart" Target="../charts/chart12.xml"/><Relationship Id="rId32" Type="http://schemas.openxmlformats.org/officeDocument/2006/relationships/chart" Target="../charts/chart20.xml"/><Relationship Id="rId5" Type="http://schemas.openxmlformats.org/officeDocument/2006/relationships/chart" Target="../charts/chart3.xml"/><Relationship Id="rId23" Type="http://schemas.openxmlformats.org/officeDocument/2006/relationships/chart" Target="../charts/chart11.xml"/><Relationship Id="rId28" Type="http://schemas.openxmlformats.org/officeDocument/2006/relationships/chart" Target="../charts/chart16.xml"/><Relationship Id="rId10" Type="http://schemas.openxmlformats.org/officeDocument/2006/relationships/customXml" Target="../ink/ink1.xml"/><Relationship Id="rId19" Type="http://schemas.openxmlformats.org/officeDocument/2006/relationships/customXml" Target="../ink/ink7.xml"/><Relationship Id="rId31" Type="http://schemas.openxmlformats.org/officeDocument/2006/relationships/chart" Target="../charts/chart19.xml"/><Relationship Id="rId4" Type="http://schemas.openxmlformats.org/officeDocument/2006/relationships/chart" Target="../charts/chart2.xml"/><Relationship Id="rId9" Type="http://schemas.openxmlformats.org/officeDocument/2006/relationships/chart" Target="../charts/chart7.xml"/><Relationship Id="rId22" Type="http://schemas.openxmlformats.org/officeDocument/2006/relationships/chart" Target="../charts/chart10.xml"/><Relationship Id="rId27" Type="http://schemas.openxmlformats.org/officeDocument/2006/relationships/chart" Target="../charts/chart15.xml"/><Relationship Id="rId30" Type="http://schemas.openxmlformats.org/officeDocument/2006/relationships/chart" Target="../charts/chart18.xml"/></Relationships>
</file>

<file path=xl/drawings/_rels/drawing3.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chart" Target="../charts/chart22.xml"/></Relationships>
</file>

<file path=xl/drawings/_rels/drawing5.xml.rels><?xml version="1.0" encoding="UTF-8" standalone="yes"?>
<Relationships xmlns="http://schemas.openxmlformats.org/package/2006/relationships"><Relationship Id="rId8" Type="http://schemas.openxmlformats.org/officeDocument/2006/relationships/customXml" Target="../ink/ink12.xml"/><Relationship Id="rId3" Type="http://schemas.openxmlformats.org/officeDocument/2006/relationships/customXml" Target="../ink/ink8.xml"/><Relationship Id="rId7" Type="http://schemas.openxmlformats.org/officeDocument/2006/relationships/image" Target="../media/image2.png"/><Relationship Id="rId2" Type="http://schemas.openxmlformats.org/officeDocument/2006/relationships/image" Target="../media/image2.emf"/><Relationship Id="rId1" Type="http://schemas.openxmlformats.org/officeDocument/2006/relationships/chart" Target="../charts/chart23.xml"/><Relationship Id="rId6" Type="http://schemas.openxmlformats.org/officeDocument/2006/relationships/customXml" Target="../ink/ink11.xml"/><Relationship Id="rId5" Type="http://schemas.openxmlformats.org/officeDocument/2006/relationships/customXml" Target="../ink/ink10.xml"/><Relationship Id="rId10" Type="http://schemas.openxmlformats.org/officeDocument/2006/relationships/customXml" Target="../ink/ink14.xml"/><Relationship Id="rId4" Type="http://schemas.openxmlformats.org/officeDocument/2006/relationships/customXml" Target="../ink/ink9.xml"/><Relationship Id="rId9" Type="http://schemas.openxmlformats.org/officeDocument/2006/relationships/customXml" Target="../ink/ink13.xml"/></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ttp://whatifmath.org" TargetMode="External"/><Relationship Id="rId1" Type="http://schemas.openxmlformats.org/officeDocument/2006/relationships/chart" Target="../charts/chart24.xml"/></Relationships>
</file>

<file path=xl/drawings/_rels/drawing8.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https://goo.gl/forms/gvCYwpyurTIyRtzl1" TargetMode="External"/><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9</xdr:col>
      <xdr:colOff>145142</xdr:colOff>
      <xdr:row>7</xdr:row>
      <xdr:rowOff>9070</xdr:rowOff>
    </xdr:from>
    <xdr:to>
      <xdr:col>29</xdr:col>
      <xdr:colOff>326571</xdr:colOff>
      <xdr:row>22</xdr:row>
      <xdr:rowOff>244927</xdr:rowOff>
    </xdr:to>
    <xdr:sp macro="" textlink="">
      <xdr:nvSpPr>
        <xdr:cNvPr id="2" name="TextBox 1">
          <a:extLst>
            <a:ext uri="{FF2B5EF4-FFF2-40B4-BE49-F238E27FC236}">
              <a16:creationId xmlns:a16="http://schemas.microsoft.com/office/drawing/2014/main" id="{C186977B-7BFB-4448-A0F8-BC5400A8124D}"/>
            </a:ext>
          </a:extLst>
        </xdr:cNvPr>
        <xdr:cNvSpPr txBox="1"/>
      </xdr:nvSpPr>
      <xdr:spPr>
        <a:xfrm>
          <a:off x="4755242" y="1983920"/>
          <a:ext cx="10677979" cy="50999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Functional Thinking is a digital learning strategy </a:t>
          </a:r>
        </a:p>
        <a:p>
          <a:r>
            <a:rPr lang="en-US" sz="2000"/>
            <a:t>that uses functions and spreadsheets </a:t>
          </a:r>
        </a:p>
        <a:p>
          <a:r>
            <a:rPr lang="en-US" sz="2000"/>
            <a:t>as tools for problem-solving.  </a:t>
          </a:r>
        </a:p>
        <a:p>
          <a:endParaRPr lang="en-US" sz="2000"/>
        </a:p>
        <a:p>
          <a:endParaRPr lang="en-US" sz="2000"/>
        </a:p>
        <a:p>
          <a:r>
            <a:rPr lang="en-US" sz="2000"/>
            <a:t>The goals of our workshop are for you: </a:t>
          </a:r>
        </a:p>
        <a:p>
          <a:endParaRPr lang="en-US" sz="2000"/>
        </a:p>
        <a:p>
          <a:r>
            <a:rPr lang="en-US" sz="2000"/>
            <a:t>1) To visualize functions, functional thinking, and spreadsheets across K-16 mathematics; </a:t>
          </a:r>
        </a:p>
        <a:p>
          <a:endParaRPr lang="en-US" sz="2000"/>
        </a:p>
        <a:p>
          <a:r>
            <a:rPr lang="en-US" sz="2000"/>
            <a:t>2) To practice exploring and learning math using spreadsheet-based lessons;</a:t>
          </a:r>
        </a:p>
        <a:p>
          <a:endParaRPr lang="en-US" sz="2000"/>
        </a:p>
        <a:p>
          <a:r>
            <a:rPr lang="en-US" sz="2000"/>
            <a:t>3) To examine together applying what you learn to your classroom practice, including preparation for MCAS tests.  </a:t>
          </a:r>
        </a:p>
        <a:p>
          <a:endParaRPr lang="en-US" sz="2000"/>
        </a:p>
      </xdr:txBody>
    </xdr:sp>
    <xdr:clientData/>
  </xdr:twoCellAnchor>
  <xdr:twoCellAnchor editAs="oneCell">
    <xdr:from>
      <xdr:col>19</xdr:col>
      <xdr:colOff>399144</xdr:colOff>
      <xdr:row>7</xdr:row>
      <xdr:rowOff>107027</xdr:rowOff>
    </xdr:from>
    <xdr:to>
      <xdr:col>27</xdr:col>
      <xdr:colOff>242715</xdr:colOff>
      <xdr:row>13</xdr:row>
      <xdr:rowOff>36285</xdr:rowOff>
    </xdr:to>
    <xdr:pic>
      <xdr:nvPicPr>
        <xdr:cNvPr id="3" name="Picture 2">
          <a:extLst>
            <a:ext uri="{FF2B5EF4-FFF2-40B4-BE49-F238E27FC236}">
              <a16:creationId xmlns:a16="http://schemas.microsoft.com/office/drawing/2014/main" id="{1AEA471C-F5C4-4650-AA4E-FCBC684F7E94}"/>
            </a:ext>
          </a:extLst>
        </xdr:cNvPr>
        <xdr:cNvPicPr>
          <a:picLocks noChangeAspect="1"/>
        </xdr:cNvPicPr>
      </xdr:nvPicPr>
      <xdr:blipFill>
        <a:blip xmlns:r="http://schemas.openxmlformats.org/officeDocument/2006/relationships" r:embed="rId1"/>
        <a:stretch>
          <a:fillRect/>
        </a:stretch>
      </xdr:blipFill>
      <xdr:spPr>
        <a:xfrm>
          <a:off x="10933794" y="2081877"/>
          <a:ext cx="3501171" cy="1935858"/>
        </a:xfrm>
        <a:prstGeom prst="rect">
          <a:avLst/>
        </a:prstGeom>
      </xdr:spPr>
    </xdr:pic>
    <xdr:clientData/>
  </xdr:twoCellAnchor>
  <xdr:oneCellAnchor>
    <xdr:from>
      <xdr:col>0</xdr:col>
      <xdr:colOff>152400</xdr:colOff>
      <xdr:row>1</xdr:row>
      <xdr:rowOff>165100</xdr:rowOff>
    </xdr:from>
    <xdr:ext cx="619760" cy="624840"/>
    <xdr:pic>
      <xdr:nvPicPr>
        <xdr:cNvPr id="4" name="Picture 3">
          <a:extLst>
            <a:ext uri="{FF2B5EF4-FFF2-40B4-BE49-F238E27FC236}">
              <a16:creationId xmlns:a16="http://schemas.microsoft.com/office/drawing/2014/main" id="{38FCA781-0912-410C-B381-FEFB13457604}"/>
            </a:ext>
          </a:extLst>
        </xdr:cNvPr>
        <xdr:cNvPicPr>
          <a:picLocks noChangeAspect="1"/>
        </xdr:cNvPicPr>
      </xdr:nvPicPr>
      <xdr:blipFill>
        <a:blip xmlns:r="http://schemas.openxmlformats.org/officeDocument/2006/relationships" r:embed="rId2"/>
        <a:stretch>
          <a:fillRect/>
        </a:stretch>
      </xdr:blipFill>
      <xdr:spPr>
        <a:xfrm>
          <a:off x="152400" y="393700"/>
          <a:ext cx="619760" cy="6248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152400</xdr:colOff>
      <xdr:row>1</xdr:row>
      <xdr:rowOff>125413</xdr:rowOff>
    </xdr:from>
    <xdr:ext cx="619760" cy="624840"/>
    <xdr:pic>
      <xdr:nvPicPr>
        <xdr:cNvPr id="2" name="Picture 1">
          <a:hlinkClick xmlns:r="http://schemas.openxmlformats.org/officeDocument/2006/relationships" r:id="rId1"/>
          <a:extLst>
            <a:ext uri="{FF2B5EF4-FFF2-40B4-BE49-F238E27FC236}">
              <a16:creationId xmlns:a16="http://schemas.microsoft.com/office/drawing/2014/main" id="{99E97BF2-9DD6-4B62-8CFD-E323FB8F0415}"/>
            </a:ext>
          </a:extLst>
        </xdr:cNvPr>
        <xdr:cNvPicPr>
          <a:picLocks noChangeAspect="1"/>
        </xdr:cNvPicPr>
      </xdr:nvPicPr>
      <xdr:blipFill>
        <a:blip xmlns:r="http://schemas.openxmlformats.org/officeDocument/2006/relationships" r:embed="rId2"/>
        <a:stretch>
          <a:fillRect/>
        </a:stretch>
      </xdr:blipFill>
      <xdr:spPr>
        <a:xfrm>
          <a:off x="152400" y="354013"/>
          <a:ext cx="619760" cy="624840"/>
        </a:xfrm>
        <a:prstGeom prst="rect">
          <a:avLst/>
        </a:prstGeom>
      </xdr:spPr>
    </xdr:pic>
    <xdr:clientData/>
  </xdr:oneCellAnchor>
  <xdr:oneCellAnchor>
    <xdr:from>
      <xdr:col>7</xdr:col>
      <xdr:colOff>326231</xdr:colOff>
      <xdr:row>37</xdr:row>
      <xdr:rowOff>11906</xdr:rowOff>
    </xdr:from>
    <xdr:ext cx="65" cy="172227"/>
    <xdr:sp macro="" textlink="">
      <xdr:nvSpPr>
        <xdr:cNvPr id="3" name="TextBox 2">
          <a:extLst>
            <a:ext uri="{FF2B5EF4-FFF2-40B4-BE49-F238E27FC236}">
              <a16:creationId xmlns:a16="http://schemas.microsoft.com/office/drawing/2014/main" id="{9DC67A22-D310-4089-9FD0-A7A21DD0B32C}"/>
            </a:ext>
          </a:extLst>
        </xdr:cNvPr>
        <xdr:cNvSpPr txBox="1"/>
      </xdr:nvSpPr>
      <xdr:spPr>
        <a:xfrm>
          <a:off x="5126831" y="961310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326231</xdr:colOff>
      <xdr:row>21</xdr:row>
      <xdr:rowOff>11906</xdr:rowOff>
    </xdr:from>
    <xdr:ext cx="65" cy="172227"/>
    <xdr:sp macro="" textlink="">
      <xdr:nvSpPr>
        <xdr:cNvPr id="4" name="TextBox 3">
          <a:extLst>
            <a:ext uri="{FF2B5EF4-FFF2-40B4-BE49-F238E27FC236}">
              <a16:creationId xmlns:a16="http://schemas.microsoft.com/office/drawing/2014/main" id="{1650477D-1F01-4C90-9F76-A3CFF926818C}"/>
            </a:ext>
          </a:extLst>
        </xdr:cNvPr>
        <xdr:cNvSpPr txBox="1"/>
      </xdr:nvSpPr>
      <xdr:spPr>
        <a:xfrm>
          <a:off x="5126831" y="534590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326231</xdr:colOff>
      <xdr:row>65</xdr:row>
      <xdr:rowOff>11906</xdr:rowOff>
    </xdr:from>
    <xdr:ext cx="65" cy="172227"/>
    <xdr:sp macro="" textlink="">
      <xdr:nvSpPr>
        <xdr:cNvPr id="5" name="TextBox 4">
          <a:extLst>
            <a:ext uri="{FF2B5EF4-FFF2-40B4-BE49-F238E27FC236}">
              <a16:creationId xmlns:a16="http://schemas.microsoft.com/office/drawing/2014/main" id="{9DA7901A-B83F-419E-81B0-38DED5DDEAC6}"/>
            </a:ext>
          </a:extLst>
        </xdr:cNvPr>
        <xdr:cNvSpPr txBox="1"/>
      </xdr:nvSpPr>
      <xdr:spPr>
        <a:xfrm>
          <a:off x="5126831" y="1708070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twoCellAnchor>
    <xdr:from>
      <xdr:col>11</xdr:col>
      <xdr:colOff>381000</xdr:colOff>
      <xdr:row>65</xdr:row>
      <xdr:rowOff>262930</xdr:rowOff>
    </xdr:from>
    <xdr:to>
      <xdr:col>22</xdr:col>
      <xdr:colOff>124023</xdr:colOff>
      <xdr:row>77</xdr:row>
      <xdr:rowOff>198438</xdr:rowOff>
    </xdr:to>
    <xdr:graphicFrame macro="">
      <xdr:nvGraphicFramePr>
        <xdr:cNvPr id="6" name="Chart 5">
          <a:extLst>
            <a:ext uri="{FF2B5EF4-FFF2-40B4-BE49-F238E27FC236}">
              <a16:creationId xmlns:a16="http://schemas.microsoft.com/office/drawing/2014/main" id="{9A589918-B279-4D27-A039-DD4EFD378B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7</xdr:col>
      <xdr:colOff>326231</xdr:colOff>
      <xdr:row>168</xdr:row>
      <xdr:rowOff>11906</xdr:rowOff>
    </xdr:from>
    <xdr:ext cx="65" cy="172227"/>
    <xdr:sp macro="" textlink="">
      <xdr:nvSpPr>
        <xdr:cNvPr id="7" name="TextBox 6">
          <a:extLst>
            <a:ext uri="{FF2B5EF4-FFF2-40B4-BE49-F238E27FC236}">
              <a16:creationId xmlns:a16="http://schemas.microsoft.com/office/drawing/2014/main" id="{75846E34-4523-4224-8F8C-D491D7E4EC40}"/>
            </a:ext>
          </a:extLst>
        </xdr:cNvPr>
        <xdr:cNvSpPr txBox="1"/>
      </xdr:nvSpPr>
      <xdr:spPr>
        <a:xfrm>
          <a:off x="5126831" y="4455080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326231</xdr:colOff>
      <xdr:row>195</xdr:row>
      <xdr:rowOff>11906</xdr:rowOff>
    </xdr:from>
    <xdr:ext cx="65" cy="172227"/>
    <xdr:sp macro="" textlink="">
      <xdr:nvSpPr>
        <xdr:cNvPr id="8" name="TextBox 7">
          <a:extLst>
            <a:ext uri="{FF2B5EF4-FFF2-40B4-BE49-F238E27FC236}">
              <a16:creationId xmlns:a16="http://schemas.microsoft.com/office/drawing/2014/main" id="{8DD72A84-33B8-4563-9CD5-FA38FAB3FD60}"/>
            </a:ext>
          </a:extLst>
        </xdr:cNvPr>
        <xdr:cNvSpPr txBox="1"/>
      </xdr:nvSpPr>
      <xdr:spPr>
        <a:xfrm>
          <a:off x="5126831" y="5175170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twoCellAnchor>
    <xdr:from>
      <xdr:col>12</xdr:col>
      <xdr:colOff>219075</xdr:colOff>
      <xdr:row>169</xdr:row>
      <xdr:rowOff>33338</xdr:rowOff>
    </xdr:from>
    <xdr:to>
      <xdr:col>24</xdr:col>
      <xdr:colOff>238124</xdr:colOff>
      <xdr:row>183</xdr:row>
      <xdr:rowOff>253006</xdr:rowOff>
    </xdr:to>
    <xdr:graphicFrame macro="">
      <xdr:nvGraphicFramePr>
        <xdr:cNvPr id="9" name="Chart 8">
          <a:extLst>
            <a:ext uri="{FF2B5EF4-FFF2-40B4-BE49-F238E27FC236}">
              <a16:creationId xmlns:a16="http://schemas.microsoft.com/office/drawing/2014/main" id="{9BDCEF8B-8C65-494C-A243-B6E8FB403D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190499</xdr:colOff>
      <xdr:row>197</xdr:row>
      <xdr:rowOff>28574</xdr:rowOff>
    </xdr:from>
    <xdr:to>
      <xdr:col>25</xdr:col>
      <xdr:colOff>267890</xdr:colOff>
      <xdr:row>211</xdr:row>
      <xdr:rowOff>242888</xdr:rowOff>
    </xdr:to>
    <xdr:graphicFrame macro="">
      <xdr:nvGraphicFramePr>
        <xdr:cNvPr id="10" name="Chart 9">
          <a:extLst>
            <a:ext uri="{FF2B5EF4-FFF2-40B4-BE49-F238E27FC236}">
              <a16:creationId xmlns:a16="http://schemas.microsoft.com/office/drawing/2014/main" id="{E81587F5-6ADF-4B4F-BE46-3671F702AF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223838</xdr:colOff>
      <xdr:row>99</xdr:row>
      <xdr:rowOff>209550</xdr:rowOff>
    </xdr:from>
    <xdr:to>
      <xdr:col>22</xdr:col>
      <xdr:colOff>219075</xdr:colOff>
      <xdr:row>111</xdr:row>
      <xdr:rowOff>52387</xdr:rowOff>
    </xdr:to>
    <xdr:graphicFrame macro="">
      <xdr:nvGraphicFramePr>
        <xdr:cNvPr id="11" name="Chart 10">
          <a:extLst>
            <a:ext uri="{FF2B5EF4-FFF2-40B4-BE49-F238E27FC236}">
              <a16:creationId xmlns:a16="http://schemas.microsoft.com/office/drawing/2014/main" id="{DC80462C-757E-4374-8423-CAFF244085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oneCellAnchor>
    <xdr:from>
      <xdr:col>7</xdr:col>
      <xdr:colOff>326231</xdr:colOff>
      <xdr:row>69</xdr:row>
      <xdr:rowOff>11906</xdr:rowOff>
    </xdr:from>
    <xdr:ext cx="65" cy="172227"/>
    <xdr:sp macro="" textlink="">
      <xdr:nvSpPr>
        <xdr:cNvPr id="12" name="TextBox 11">
          <a:extLst>
            <a:ext uri="{FF2B5EF4-FFF2-40B4-BE49-F238E27FC236}">
              <a16:creationId xmlns:a16="http://schemas.microsoft.com/office/drawing/2014/main" id="{ABA54484-8326-4669-A1E2-B299F761769D}"/>
            </a:ext>
          </a:extLst>
        </xdr:cNvPr>
        <xdr:cNvSpPr txBox="1"/>
      </xdr:nvSpPr>
      <xdr:spPr>
        <a:xfrm>
          <a:off x="5126831" y="1814750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326231</xdr:colOff>
      <xdr:row>53</xdr:row>
      <xdr:rowOff>11906</xdr:rowOff>
    </xdr:from>
    <xdr:ext cx="65" cy="172227"/>
    <xdr:sp macro="" textlink="">
      <xdr:nvSpPr>
        <xdr:cNvPr id="13" name="TextBox 12">
          <a:extLst>
            <a:ext uri="{FF2B5EF4-FFF2-40B4-BE49-F238E27FC236}">
              <a16:creationId xmlns:a16="http://schemas.microsoft.com/office/drawing/2014/main" id="{0115D62D-F4DA-4D00-93B7-95FF6DE10A7C}"/>
            </a:ext>
          </a:extLst>
        </xdr:cNvPr>
        <xdr:cNvSpPr txBox="1"/>
      </xdr:nvSpPr>
      <xdr:spPr>
        <a:xfrm>
          <a:off x="5126831" y="1388030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twoCellAnchor>
    <xdr:from>
      <xdr:col>15</xdr:col>
      <xdr:colOff>105833</xdr:colOff>
      <xdr:row>114</xdr:row>
      <xdr:rowOff>85012</xdr:rowOff>
    </xdr:from>
    <xdr:to>
      <xdr:col>28</xdr:col>
      <xdr:colOff>15082</xdr:colOff>
      <xdr:row>126</xdr:row>
      <xdr:rowOff>197166</xdr:rowOff>
    </xdr:to>
    <xdr:graphicFrame macro="">
      <xdr:nvGraphicFramePr>
        <xdr:cNvPr id="14" name="Chart 13">
          <a:extLst>
            <a:ext uri="{FF2B5EF4-FFF2-40B4-BE49-F238E27FC236}">
              <a16:creationId xmlns:a16="http://schemas.microsoft.com/office/drawing/2014/main" id="{22B0AAAB-F690-431D-B3F7-4A4089FD49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24</xdr:col>
      <xdr:colOff>143006</xdr:colOff>
      <xdr:row>310</xdr:row>
      <xdr:rowOff>261278</xdr:rowOff>
    </xdr:from>
    <xdr:to>
      <xdr:col>38</xdr:col>
      <xdr:colOff>238125</xdr:colOff>
      <xdr:row>329</xdr:row>
      <xdr:rowOff>0</xdr:rowOff>
    </xdr:to>
    <xdr:graphicFrame macro="">
      <xdr:nvGraphicFramePr>
        <xdr:cNvPr id="15" name="Chart 14">
          <a:extLst>
            <a:ext uri="{FF2B5EF4-FFF2-40B4-BE49-F238E27FC236}">
              <a16:creationId xmlns:a16="http://schemas.microsoft.com/office/drawing/2014/main" id="{06D08C78-0F83-4635-8238-613DAA5A3E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xdr:col>
      <xdr:colOff>164580</xdr:colOff>
      <xdr:row>147</xdr:row>
      <xdr:rowOff>13398</xdr:rowOff>
    </xdr:from>
    <xdr:to>
      <xdr:col>38</xdr:col>
      <xdr:colOff>211666</xdr:colOff>
      <xdr:row>162</xdr:row>
      <xdr:rowOff>203717</xdr:rowOff>
    </xdr:to>
    <xdr:graphicFrame macro="">
      <xdr:nvGraphicFramePr>
        <xdr:cNvPr id="16" name="Chart 15">
          <a:extLst>
            <a:ext uri="{FF2B5EF4-FFF2-40B4-BE49-F238E27FC236}">
              <a16:creationId xmlns:a16="http://schemas.microsoft.com/office/drawing/2014/main" id="{EEAE0BD8-06D8-483F-B4A1-E5E6E0763F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27</xdr:col>
      <xdr:colOff>408066</xdr:colOff>
      <xdr:row>149</xdr:row>
      <xdr:rowOff>183571</xdr:rowOff>
    </xdr:from>
    <xdr:to>
      <xdr:col>27</xdr:col>
      <xdr:colOff>408246</xdr:colOff>
      <xdr:row>149</xdr:row>
      <xdr:rowOff>183751</xdr:rowOff>
    </xdr:to>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17" name="Ink 16">
              <a:extLst>
                <a:ext uri="{FF2B5EF4-FFF2-40B4-BE49-F238E27FC236}">
                  <a16:creationId xmlns:a16="http://schemas.microsoft.com/office/drawing/2014/main" id="{E0196D74-F466-4EF5-96E7-B8A769C5A8DC}"/>
                </a:ext>
              </a:extLst>
            </xdr14:cNvPr>
            <xdr14:cNvContentPartPr/>
          </xdr14:nvContentPartPr>
          <xdr14:nvPr macro=""/>
          <xdr14:xfrm>
            <a:off x="14226120" y="3170340"/>
            <a:ext cx="180" cy="180"/>
          </xdr14:xfrm>
        </xdr:contentPart>
      </mc:Choice>
      <mc:Fallback xmlns="">
        <xdr:pic>
          <xdr:nvPicPr>
            <xdr:cNvPr id="5" name="Ink 4">
              <a:extLst>
                <a:ext uri="{FF2B5EF4-FFF2-40B4-BE49-F238E27FC236}">
                  <a16:creationId xmlns:a16="http://schemas.microsoft.com/office/drawing/2014/main" id="{DE0E99F9-FE13-40D7-8C5E-41788B22039E}"/>
                </a:ext>
              </a:extLst>
            </xdr:cNvPr>
            <xdr:cNvPicPr/>
          </xdr:nvPicPr>
          <xdr:blipFill/>
          <xdr:spPr/>
        </xdr:pic>
      </mc:Fallback>
    </mc:AlternateContent>
    <xdr:clientData/>
  </xdr:twoCellAnchor>
  <xdr:twoCellAnchor>
    <xdr:from>
      <xdr:col>28</xdr:col>
      <xdr:colOff>415007</xdr:colOff>
      <xdr:row>152</xdr:row>
      <xdr:rowOff>27206</xdr:rowOff>
    </xdr:from>
    <xdr:to>
      <xdr:col>28</xdr:col>
      <xdr:colOff>415187</xdr:colOff>
      <xdr:row>152</xdr:row>
      <xdr:rowOff>27386</xdr:rowOff>
    </xdr:to>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8" name="Ink 17">
              <a:extLst>
                <a:ext uri="{FF2B5EF4-FFF2-40B4-BE49-F238E27FC236}">
                  <a16:creationId xmlns:a16="http://schemas.microsoft.com/office/drawing/2014/main" id="{35682174-C8D6-4538-90AD-895663F33014}"/>
                </a:ext>
              </a:extLst>
            </xdr14:cNvPr>
            <xdr14:cNvContentPartPr/>
          </xdr14:nvContentPartPr>
          <xdr14:nvPr macro=""/>
          <xdr14:xfrm>
            <a:off x="14688900" y="3864420"/>
            <a:ext cx="180" cy="180"/>
          </xdr14:xfrm>
        </xdr:contentPart>
      </mc:Choice>
      <mc:Fallback xmlns="">
        <xdr:pic>
          <xdr:nvPicPr>
            <xdr:cNvPr id="7" name="Ink 6">
              <a:extLst>
                <a:ext uri="{FF2B5EF4-FFF2-40B4-BE49-F238E27FC236}">
                  <a16:creationId xmlns:a16="http://schemas.microsoft.com/office/drawing/2014/main" id="{7B7FD355-273E-4418-88B6-A63D1E92BB30}"/>
                </a:ext>
              </a:extLst>
            </xdr:cNvPr>
            <xdr:cNvPicPr/>
          </xdr:nvPicPr>
          <xdr:blipFill/>
          <xdr:spPr/>
        </xdr:pic>
      </mc:Fallback>
    </mc:AlternateContent>
    <xdr:clientData/>
  </xdr:twoCellAnchor>
  <xdr:twoCellAnchor>
    <xdr:from>
      <xdr:col>28</xdr:col>
      <xdr:colOff>380987</xdr:colOff>
      <xdr:row>151</xdr:row>
      <xdr:rowOff>238073</xdr:rowOff>
    </xdr:from>
    <xdr:to>
      <xdr:col>28</xdr:col>
      <xdr:colOff>381167</xdr:colOff>
      <xdr:row>151</xdr:row>
      <xdr:rowOff>238253</xdr:rowOff>
    </xdr:to>
    <mc:AlternateContent xmlns:mc="http://schemas.openxmlformats.org/markup-compatibility/2006" xmlns:xdr14="http://schemas.microsoft.com/office/excel/2010/spreadsheetDrawing">
      <mc:Choice Requires="xdr14">
        <xdr:contentPart xmlns:r="http://schemas.openxmlformats.org/officeDocument/2006/relationships" r:id="rId12">
          <xdr14:nvContentPartPr>
            <xdr14:cNvPr id="19" name="Ink 18">
              <a:extLst>
                <a:ext uri="{FF2B5EF4-FFF2-40B4-BE49-F238E27FC236}">
                  <a16:creationId xmlns:a16="http://schemas.microsoft.com/office/drawing/2014/main" id="{8711DB18-338F-44FC-88A6-641C83846FB3}"/>
                </a:ext>
              </a:extLst>
            </xdr14:cNvPr>
            <xdr14:cNvContentPartPr/>
          </xdr14:nvContentPartPr>
          <xdr14:nvPr macro=""/>
          <xdr14:xfrm>
            <a:off x="14654880" y="3755520"/>
            <a:ext cx="180" cy="180"/>
          </xdr14:xfrm>
        </xdr:contentPart>
      </mc:Choice>
      <mc:Fallback xmlns="">
        <xdr:pic>
          <xdr:nvPicPr>
            <xdr:cNvPr id="9" name="Ink 8">
              <a:extLst>
                <a:ext uri="{FF2B5EF4-FFF2-40B4-BE49-F238E27FC236}">
                  <a16:creationId xmlns:a16="http://schemas.microsoft.com/office/drawing/2014/main" id="{CD05B4BC-3A57-4233-812C-16162EC1E8DE}"/>
                </a:ext>
              </a:extLst>
            </xdr:cNvPr>
            <xdr:cNvPicPr/>
          </xdr:nvPicPr>
          <xdr:blipFill/>
          <xdr:spPr/>
        </xdr:pic>
      </mc:Fallback>
    </mc:AlternateContent>
    <xdr:clientData/>
  </xdr:twoCellAnchor>
  <xdr:twoCellAnchor>
    <xdr:from>
      <xdr:col>28</xdr:col>
      <xdr:colOff>415007</xdr:colOff>
      <xdr:row>152</xdr:row>
      <xdr:rowOff>27206</xdr:rowOff>
    </xdr:from>
    <xdr:to>
      <xdr:col>28</xdr:col>
      <xdr:colOff>421847</xdr:colOff>
      <xdr:row>152</xdr:row>
      <xdr:rowOff>122606</xdr:rowOff>
    </xdr:to>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20" name="Ink 19">
              <a:extLst>
                <a:ext uri="{FF2B5EF4-FFF2-40B4-BE49-F238E27FC236}">
                  <a16:creationId xmlns:a16="http://schemas.microsoft.com/office/drawing/2014/main" id="{AD1AE75C-C3CD-48DD-91BA-42FB68A4A48A}"/>
                </a:ext>
              </a:extLst>
            </xdr14:cNvPr>
            <xdr14:cNvContentPartPr/>
          </xdr14:nvContentPartPr>
          <xdr14:nvPr macro=""/>
          <xdr14:xfrm>
            <a:off x="14688900" y="3864420"/>
            <a:ext cx="6840" cy="95400"/>
          </xdr14:xfrm>
        </xdr:contentPart>
      </mc:Choice>
      <mc:Fallback xmlns="">
        <xdr:pic>
          <xdr:nvPicPr>
            <xdr:cNvPr id="10" name="Ink 9">
              <a:extLst>
                <a:ext uri="{FF2B5EF4-FFF2-40B4-BE49-F238E27FC236}">
                  <a16:creationId xmlns:a16="http://schemas.microsoft.com/office/drawing/2014/main" id="{9D3E22FA-D8CB-40B1-A06D-8B6CA2D4C39B}"/>
                </a:ext>
              </a:extLst>
            </xdr:cNvPr>
            <xdr:cNvPicPr/>
          </xdr:nvPicPr>
          <xdr:blipFill>
            <a:blip xmlns:r="http://schemas.openxmlformats.org/officeDocument/2006/relationships" r:embed="rId16"/>
            <a:stretch>
              <a:fillRect/>
            </a:stretch>
          </xdr:blipFill>
          <xdr:spPr>
            <a:xfrm>
              <a:off x="14682060" y="3857247"/>
              <a:ext cx="20520" cy="109746"/>
            </a:xfrm>
            <a:prstGeom prst="rect">
              <a:avLst/>
            </a:prstGeom>
          </xdr:spPr>
        </xdr:pic>
      </mc:Fallback>
    </mc:AlternateContent>
    <xdr:clientData/>
  </xdr:twoCellAnchor>
  <xdr:twoCellAnchor>
    <xdr:from>
      <xdr:col>35</xdr:col>
      <xdr:colOff>238051</xdr:colOff>
      <xdr:row>149</xdr:row>
      <xdr:rowOff>251611</xdr:rowOff>
    </xdr:from>
    <xdr:to>
      <xdr:col>35</xdr:col>
      <xdr:colOff>238231</xdr:colOff>
      <xdr:row>149</xdr:row>
      <xdr:rowOff>251791</xdr:rowOff>
    </xdr:to>
    <mc:AlternateContent xmlns:mc="http://schemas.openxmlformats.org/markup-compatibility/2006" xmlns:xdr14="http://schemas.microsoft.com/office/excel/2010/spreadsheetDrawing">
      <mc:Choice Requires="xdr14">
        <xdr:contentPart xmlns:r="http://schemas.openxmlformats.org/officeDocument/2006/relationships" r:id="rId17">
          <xdr14:nvContentPartPr>
            <xdr14:cNvPr id="21" name="Ink 20">
              <a:extLst>
                <a:ext uri="{FF2B5EF4-FFF2-40B4-BE49-F238E27FC236}">
                  <a16:creationId xmlns:a16="http://schemas.microsoft.com/office/drawing/2014/main" id="{C70F913E-CADB-469C-BC65-514005F0A9F3}"/>
                </a:ext>
              </a:extLst>
            </xdr14:cNvPr>
            <xdr14:cNvContentPartPr/>
          </xdr14:nvContentPartPr>
          <xdr14:nvPr macro=""/>
          <xdr14:xfrm>
            <a:off x="17702820" y="3238380"/>
            <a:ext cx="180" cy="180"/>
          </xdr14:xfrm>
        </xdr:contentPart>
      </mc:Choice>
      <mc:Fallback xmlns="">
        <xdr:pic>
          <xdr:nvPicPr>
            <xdr:cNvPr id="11" name="Ink 10">
              <a:extLst>
                <a:ext uri="{FF2B5EF4-FFF2-40B4-BE49-F238E27FC236}">
                  <a16:creationId xmlns:a16="http://schemas.microsoft.com/office/drawing/2014/main" id="{0666CDB7-A1F7-49A0-867E-CF9F05E9B9F5}"/>
                </a:ext>
              </a:extLst>
            </xdr:cNvPr>
            <xdr:cNvPicPr/>
          </xdr:nvPicPr>
          <xdr:blipFill/>
          <xdr:spPr/>
        </xdr:pic>
      </mc:Fallback>
    </mc:AlternateContent>
    <xdr:clientData/>
  </xdr:twoCellAnchor>
  <xdr:twoCellAnchor>
    <xdr:from>
      <xdr:col>6</xdr:col>
      <xdr:colOff>394429</xdr:colOff>
      <xdr:row>155</xdr:row>
      <xdr:rowOff>204081</xdr:rowOff>
    </xdr:from>
    <xdr:to>
      <xdr:col>6</xdr:col>
      <xdr:colOff>394609</xdr:colOff>
      <xdr:row>155</xdr:row>
      <xdr:rowOff>204261</xdr:rowOff>
    </xdr:to>
    <mc:AlternateContent xmlns:mc="http://schemas.openxmlformats.org/markup-compatibility/2006" xmlns:xdr14="http://schemas.microsoft.com/office/excel/2010/spreadsheetDrawing">
      <mc:Choice Requires="xdr14">
        <xdr:contentPart xmlns:r="http://schemas.openxmlformats.org/officeDocument/2006/relationships" r:id="rId18">
          <xdr14:nvContentPartPr>
            <xdr14:cNvPr id="22" name="Ink 21">
              <a:extLst>
                <a:ext uri="{FF2B5EF4-FFF2-40B4-BE49-F238E27FC236}">
                  <a16:creationId xmlns:a16="http://schemas.microsoft.com/office/drawing/2014/main" id="{27DA3D21-4545-4266-A994-9B0DF7AB499A}"/>
                </a:ext>
              </a:extLst>
            </xdr14:cNvPr>
            <xdr14:cNvContentPartPr/>
          </xdr14:nvContentPartPr>
          <xdr14:nvPr macro=""/>
          <xdr14:xfrm>
            <a:off x="5177340" y="4735260"/>
            <a:ext cx="180" cy="180"/>
          </xdr14:xfrm>
        </xdr:contentPart>
      </mc:Choice>
      <mc:Fallback xmlns="">
        <xdr:pic>
          <xdr:nvPicPr>
            <xdr:cNvPr id="16" name="Ink 15">
              <a:extLst>
                <a:ext uri="{FF2B5EF4-FFF2-40B4-BE49-F238E27FC236}">
                  <a16:creationId xmlns:a16="http://schemas.microsoft.com/office/drawing/2014/main" id="{448B0C21-F03A-4316-919D-48469AB8B9BB}"/>
                </a:ext>
              </a:extLst>
            </xdr:cNvPr>
            <xdr:cNvPicPr/>
          </xdr:nvPicPr>
          <xdr:blipFill/>
          <xdr:spPr/>
        </xdr:pic>
      </mc:Fallback>
    </mc:AlternateContent>
    <xdr:clientData/>
  </xdr:twoCellAnchor>
  <xdr:twoCellAnchor>
    <xdr:from>
      <xdr:col>6</xdr:col>
      <xdr:colOff>394429</xdr:colOff>
      <xdr:row>155</xdr:row>
      <xdr:rowOff>204081</xdr:rowOff>
    </xdr:from>
    <xdr:to>
      <xdr:col>6</xdr:col>
      <xdr:colOff>394609</xdr:colOff>
      <xdr:row>155</xdr:row>
      <xdr:rowOff>204261</xdr:rowOff>
    </xdr:to>
    <mc:AlternateContent xmlns:mc="http://schemas.openxmlformats.org/markup-compatibility/2006" xmlns:xdr14="http://schemas.microsoft.com/office/excel/2010/spreadsheetDrawing">
      <mc:Choice Requires="xdr14">
        <xdr:contentPart xmlns:r="http://schemas.openxmlformats.org/officeDocument/2006/relationships" r:id="rId19">
          <xdr14:nvContentPartPr>
            <xdr14:cNvPr id="23" name="Ink 22">
              <a:extLst>
                <a:ext uri="{FF2B5EF4-FFF2-40B4-BE49-F238E27FC236}">
                  <a16:creationId xmlns:a16="http://schemas.microsoft.com/office/drawing/2014/main" id="{E648A75D-DDBF-4B1E-9464-0EEA7D10C65B}"/>
                </a:ext>
              </a:extLst>
            </xdr14:cNvPr>
            <xdr14:cNvContentPartPr/>
          </xdr14:nvContentPartPr>
          <xdr14:nvPr macro=""/>
          <xdr14:xfrm>
            <a:off x="5177340" y="4735260"/>
            <a:ext cx="180" cy="180"/>
          </xdr14:xfrm>
        </xdr:contentPart>
      </mc:Choice>
      <mc:Fallback xmlns="">
        <xdr:pic>
          <xdr:nvPicPr>
            <xdr:cNvPr id="17" name="Ink 16">
              <a:extLst>
                <a:ext uri="{FF2B5EF4-FFF2-40B4-BE49-F238E27FC236}">
                  <a16:creationId xmlns:a16="http://schemas.microsoft.com/office/drawing/2014/main" id="{13028F75-DA84-4FC4-9A33-0F51A7DA757A}"/>
                </a:ext>
              </a:extLst>
            </xdr:cNvPr>
            <xdr:cNvPicPr/>
          </xdr:nvPicPr>
          <xdr:blipFill/>
          <xdr:spPr/>
        </xdr:pic>
      </mc:Fallback>
    </mc:AlternateContent>
    <xdr:clientData/>
  </xdr:twoCellAnchor>
  <xdr:oneCellAnchor>
    <xdr:from>
      <xdr:col>8</xdr:col>
      <xdr:colOff>54325</xdr:colOff>
      <xdr:row>330</xdr:row>
      <xdr:rowOff>250484</xdr:rowOff>
    </xdr:from>
    <xdr:ext cx="1057341" cy="240579"/>
    <mc:AlternateContent xmlns:mc="http://schemas.openxmlformats.org/markup-compatibility/2006" xmlns:a14="http://schemas.microsoft.com/office/drawing/2010/main">
      <mc:Choice Requires="a14">
        <xdr:sp macro="" textlink="">
          <xdr:nvSpPr>
            <xdr:cNvPr id="24" name="TextBox 23">
              <a:extLst>
                <a:ext uri="{FF2B5EF4-FFF2-40B4-BE49-F238E27FC236}">
                  <a16:creationId xmlns:a16="http://schemas.microsoft.com/office/drawing/2014/main" id="{C0527C89-9E1A-43BD-8F07-73B62659ACC5}"/>
                </a:ext>
              </a:extLst>
            </xdr:cNvPr>
            <xdr:cNvSpPr txBox="1"/>
          </xdr:nvSpPr>
          <xdr:spPr>
            <a:xfrm>
              <a:off x="5375625" y="87994784"/>
              <a:ext cx="1057341" cy="240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600" i="1">
                        <a:latin typeface="Cambria Math" panose="02040503050406030204" pitchFamily="18" charset="0"/>
                      </a:rPr>
                      <m:t>𝑥</m:t>
                    </m:r>
                    <m:r>
                      <a:rPr lang="en-US" sz="1600" b="0" i="1">
                        <a:latin typeface="Cambria Math" panose="02040503050406030204" pitchFamily="18" charset="0"/>
                      </a:rPr>
                      <m:t>=</m:t>
                    </m:r>
                    <m:r>
                      <a:rPr lang="en-US" sz="1600" b="0" i="1">
                        <a:latin typeface="Cambria Math" panose="02040503050406030204" pitchFamily="18" charset="0"/>
                      </a:rPr>
                      <m:t>𝑚𝑡</m:t>
                    </m:r>
                    <m:r>
                      <a:rPr lang="en-US" sz="1600" b="0" i="1">
                        <a:latin typeface="Cambria Math" panose="02040503050406030204" pitchFamily="18" charset="0"/>
                      </a:rPr>
                      <m:t>+</m:t>
                    </m:r>
                    <m:r>
                      <a:rPr lang="en-US" sz="1600" b="0" i="1">
                        <a:latin typeface="Cambria Math" panose="02040503050406030204" pitchFamily="18" charset="0"/>
                      </a:rPr>
                      <m:t>𝑏</m:t>
                    </m:r>
                  </m:oMath>
                </m:oMathPara>
              </a14:m>
              <a:endParaRPr lang="en-US" sz="1600">
                <a:latin typeface="Arial" panose="020B0604020202020204" pitchFamily="34" charset="0"/>
                <a:cs typeface="Arial" panose="020B0604020202020204" pitchFamily="34" charset="0"/>
              </a:endParaRPr>
            </a:p>
          </xdr:txBody>
        </xdr:sp>
      </mc:Choice>
      <mc:Fallback xmlns="">
        <xdr:sp macro="" textlink="">
          <xdr:nvSpPr>
            <xdr:cNvPr id="24" name="TextBox 23">
              <a:extLst>
                <a:ext uri="{FF2B5EF4-FFF2-40B4-BE49-F238E27FC236}">
                  <a16:creationId xmlns:a16="http://schemas.microsoft.com/office/drawing/2014/main" id="{C0527C89-9E1A-43BD-8F07-73B62659ACC5}"/>
                </a:ext>
              </a:extLst>
            </xdr:cNvPr>
            <xdr:cNvSpPr txBox="1"/>
          </xdr:nvSpPr>
          <xdr:spPr>
            <a:xfrm>
              <a:off x="5375625" y="87994784"/>
              <a:ext cx="1057341" cy="240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600" i="0">
                  <a:latin typeface="Cambria Math" panose="02040503050406030204" pitchFamily="18" charset="0"/>
                </a:rPr>
                <a:t>𝑥</a:t>
              </a:r>
              <a:r>
                <a:rPr lang="en-US" sz="1600" b="0" i="0">
                  <a:latin typeface="Cambria Math" panose="02040503050406030204" pitchFamily="18" charset="0"/>
                </a:rPr>
                <a:t>=𝑚𝑡+𝑏</a:t>
              </a:r>
              <a:endParaRPr lang="en-US" sz="1600">
                <a:latin typeface="Arial" panose="020B0604020202020204" pitchFamily="34" charset="0"/>
                <a:cs typeface="Arial" panose="020B0604020202020204" pitchFamily="34" charset="0"/>
              </a:endParaRPr>
            </a:p>
          </xdr:txBody>
        </xdr:sp>
      </mc:Fallback>
    </mc:AlternateContent>
    <xdr:clientData/>
  </xdr:oneCellAnchor>
  <xdr:oneCellAnchor>
    <xdr:from>
      <xdr:col>10</xdr:col>
      <xdr:colOff>336550</xdr:colOff>
      <xdr:row>330</xdr:row>
      <xdr:rowOff>240308</xdr:rowOff>
    </xdr:from>
    <xdr:ext cx="2505075" cy="245516"/>
    <mc:AlternateContent xmlns:mc="http://schemas.openxmlformats.org/markup-compatibility/2006" xmlns:a14="http://schemas.microsoft.com/office/drawing/2010/main">
      <mc:Choice Requires="a14">
        <xdr:sp macro="" textlink="">
          <xdr:nvSpPr>
            <xdr:cNvPr id="25" name="TextBox 24">
              <a:extLst>
                <a:ext uri="{FF2B5EF4-FFF2-40B4-BE49-F238E27FC236}">
                  <a16:creationId xmlns:a16="http://schemas.microsoft.com/office/drawing/2014/main" id="{F3113401-5461-49F7-8C85-B4191D669EF6}"/>
                </a:ext>
              </a:extLst>
            </xdr:cNvPr>
            <xdr:cNvSpPr txBox="1"/>
          </xdr:nvSpPr>
          <xdr:spPr>
            <a:xfrm>
              <a:off x="6496050" y="87984608"/>
              <a:ext cx="2505075" cy="245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left"/>
                  </m:oMathParaPr>
                  <m:oMath xmlns:m="http://schemas.openxmlformats.org/officeDocument/2006/math">
                    <m:r>
                      <a:rPr lang="en-US" sz="1600" b="0" i="1">
                        <a:latin typeface="Cambria Math" panose="02040503050406030204" pitchFamily="18" charset="0"/>
                      </a:rPr>
                      <m:t>𝑦</m:t>
                    </m:r>
                    <m:r>
                      <a:rPr lang="en-US" sz="1600" b="0" i="1">
                        <a:latin typeface="Cambria Math" panose="02040503050406030204" pitchFamily="18" charset="0"/>
                      </a:rPr>
                      <m:t>=</m:t>
                    </m:r>
                    <m:r>
                      <a:rPr lang="en-US" sz="1600" b="0" i="1">
                        <a:latin typeface="Cambria Math" panose="02040503050406030204" pitchFamily="18" charset="0"/>
                      </a:rPr>
                      <m:t>𝑎</m:t>
                    </m:r>
                    <m:sSup>
                      <m:sSupPr>
                        <m:ctrlPr>
                          <a:rPr lang="en-US" sz="1600" b="0" i="1">
                            <a:latin typeface="Cambria Math" panose="02040503050406030204" pitchFamily="18" charset="0"/>
                          </a:rPr>
                        </m:ctrlPr>
                      </m:sSupPr>
                      <m:e>
                        <m:r>
                          <a:rPr lang="en-US" sz="1600" b="0" i="1">
                            <a:latin typeface="Cambria Math" panose="02040503050406030204" pitchFamily="18" charset="0"/>
                          </a:rPr>
                          <m:t>𝑡</m:t>
                        </m:r>
                      </m:e>
                      <m:sup>
                        <m:r>
                          <a:rPr lang="en-US" sz="1600" b="0" i="1">
                            <a:latin typeface="Cambria Math" panose="02040503050406030204" pitchFamily="18" charset="0"/>
                          </a:rPr>
                          <m:t>2</m:t>
                        </m:r>
                      </m:sup>
                    </m:sSup>
                    <m:r>
                      <a:rPr lang="en-US" sz="1600" b="0" i="1">
                        <a:latin typeface="Cambria Math" panose="02040503050406030204" pitchFamily="18" charset="0"/>
                      </a:rPr>
                      <m:t>+</m:t>
                    </m:r>
                    <m:r>
                      <a:rPr lang="en-US" sz="1600" b="0" i="1">
                        <a:latin typeface="Cambria Math" panose="02040503050406030204" pitchFamily="18" charset="0"/>
                      </a:rPr>
                      <m:t>𝑏𝑡</m:t>
                    </m:r>
                    <m:r>
                      <a:rPr lang="en-US" sz="1600" b="0" i="1">
                        <a:latin typeface="Cambria Math" panose="02040503050406030204" pitchFamily="18" charset="0"/>
                      </a:rPr>
                      <m:t>+</m:t>
                    </m:r>
                    <m:r>
                      <a:rPr lang="en-US" sz="1600" b="0" i="1">
                        <a:latin typeface="Cambria Math" panose="02040503050406030204" pitchFamily="18" charset="0"/>
                      </a:rPr>
                      <m:t>𝑐</m:t>
                    </m:r>
                  </m:oMath>
                </m:oMathPara>
              </a14:m>
              <a:endParaRPr lang="en-US" sz="1600">
                <a:latin typeface="Arial" panose="020B0604020202020204" pitchFamily="34" charset="0"/>
                <a:cs typeface="Arial" panose="020B0604020202020204" pitchFamily="34" charset="0"/>
              </a:endParaRPr>
            </a:p>
          </xdr:txBody>
        </xdr:sp>
      </mc:Choice>
      <mc:Fallback xmlns="">
        <xdr:sp macro="" textlink="">
          <xdr:nvSpPr>
            <xdr:cNvPr id="25" name="TextBox 24">
              <a:extLst>
                <a:ext uri="{FF2B5EF4-FFF2-40B4-BE49-F238E27FC236}">
                  <a16:creationId xmlns:a16="http://schemas.microsoft.com/office/drawing/2014/main" id="{F3113401-5461-49F7-8C85-B4191D669EF6}"/>
                </a:ext>
              </a:extLst>
            </xdr:cNvPr>
            <xdr:cNvSpPr txBox="1"/>
          </xdr:nvSpPr>
          <xdr:spPr>
            <a:xfrm>
              <a:off x="6496050" y="87984608"/>
              <a:ext cx="2505075" cy="245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600" b="0" i="0">
                  <a:latin typeface="Cambria Math" panose="02040503050406030204" pitchFamily="18" charset="0"/>
                </a:rPr>
                <a:t>𝑦=𝑎𝑡^2+𝑏𝑡+𝑐</a:t>
              </a:r>
              <a:endParaRPr lang="en-US" sz="1600">
                <a:latin typeface="Arial" panose="020B0604020202020204" pitchFamily="34" charset="0"/>
                <a:cs typeface="Arial" panose="020B0604020202020204" pitchFamily="34" charset="0"/>
              </a:endParaRPr>
            </a:p>
          </xdr:txBody>
        </xdr:sp>
      </mc:Fallback>
    </mc:AlternateContent>
    <xdr:clientData/>
  </xdr:oneCellAnchor>
  <xdr:twoCellAnchor>
    <xdr:from>
      <xdr:col>21</xdr:col>
      <xdr:colOff>193962</xdr:colOff>
      <xdr:row>430</xdr:row>
      <xdr:rowOff>5996</xdr:rowOff>
    </xdr:from>
    <xdr:to>
      <xdr:col>31</xdr:col>
      <xdr:colOff>267889</xdr:colOff>
      <xdr:row>442</xdr:row>
      <xdr:rowOff>70687</xdr:rowOff>
    </xdr:to>
    <xdr:graphicFrame macro="">
      <xdr:nvGraphicFramePr>
        <xdr:cNvPr id="26" name="Chart 25">
          <a:extLst>
            <a:ext uri="{FF2B5EF4-FFF2-40B4-BE49-F238E27FC236}">
              <a16:creationId xmlns:a16="http://schemas.microsoft.com/office/drawing/2014/main" id="{2F7B4EE4-9804-46C7-81FE-68A562AD2E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21</xdr:col>
      <xdr:colOff>161761</xdr:colOff>
      <xdr:row>401</xdr:row>
      <xdr:rowOff>73371</xdr:rowOff>
    </xdr:from>
    <xdr:to>
      <xdr:col>31</xdr:col>
      <xdr:colOff>272851</xdr:colOff>
      <xdr:row>414</xdr:row>
      <xdr:rowOff>188516</xdr:rowOff>
    </xdr:to>
    <xdr:graphicFrame macro="">
      <xdr:nvGraphicFramePr>
        <xdr:cNvPr id="27" name="Chart 26">
          <a:extLst>
            <a:ext uri="{FF2B5EF4-FFF2-40B4-BE49-F238E27FC236}">
              <a16:creationId xmlns:a16="http://schemas.microsoft.com/office/drawing/2014/main" id="{C2636EF9-A42D-48C3-91B5-E51A05D665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14</xdr:col>
      <xdr:colOff>211930</xdr:colOff>
      <xdr:row>462</xdr:row>
      <xdr:rowOff>14288</xdr:rowOff>
    </xdr:from>
    <xdr:to>
      <xdr:col>29</xdr:col>
      <xdr:colOff>253008</xdr:colOff>
      <xdr:row>478</xdr:row>
      <xdr:rowOff>0</xdr:rowOff>
    </xdr:to>
    <xdr:graphicFrame macro="">
      <xdr:nvGraphicFramePr>
        <xdr:cNvPr id="28" name="Chart 27">
          <a:extLst>
            <a:ext uri="{FF2B5EF4-FFF2-40B4-BE49-F238E27FC236}">
              <a16:creationId xmlns:a16="http://schemas.microsoft.com/office/drawing/2014/main" id="{90CEACCC-5271-45DC-8DCC-AC661A1A56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18</xdr:col>
      <xdr:colOff>110132</xdr:colOff>
      <xdr:row>129</xdr:row>
      <xdr:rowOff>146445</xdr:rowOff>
    </xdr:from>
    <xdr:to>
      <xdr:col>30</xdr:col>
      <xdr:colOff>262929</xdr:colOff>
      <xdr:row>142</xdr:row>
      <xdr:rowOff>133944</xdr:rowOff>
    </xdr:to>
    <xdr:graphicFrame macro="">
      <xdr:nvGraphicFramePr>
        <xdr:cNvPr id="29" name="Chart 28">
          <a:extLst>
            <a:ext uri="{FF2B5EF4-FFF2-40B4-BE49-F238E27FC236}">
              <a16:creationId xmlns:a16="http://schemas.microsoft.com/office/drawing/2014/main" id="{11C9A8B7-220B-4624-8A7B-B4AFAE2D05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oneCellAnchor>
    <xdr:from>
      <xdr:col>7</xdr:col>
      <xdr:colOff>326231</xdr:colOff>
      <xdr:row>49</xdr:row>
      <xdr:rowOff>11906</xdr:rowOff>
    </xdr:from>
    <xdr:ext cx="65" cy="172227"/>
    <xdr:sp macro="" textlink="">
      <xdr:nvSpPr>
        <xdr:cNvPr id="30" name="TextBox 29">
          <a:extLst>
            <a:ext uri="{FF2B5EF4-FFF2-40B4-BE49-F238E27FC236}">
              <a16:creationId xmlns:a16="http://schemas.microsoft.com/office/drawing/2014/main" id="{92793344-5449-4C2C-812F-3DC16AD7F3D5}"/>
            </a:ext>
          </a:extLst>
        </xdr:cNvPr>
        <xdr:cNvSpPr txBox="1"/>
      </xdr:nvSpPr>
      <xdr:spPr>
        <a:xfrm>
          <a:off x="5126831" y="1281350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326231</xdr:colOff>
      <xdr:row>33</xdr:row>
      <xdr:rowOff>11906</xdr:rowOff>
    </xdr:from>
    <xdr:ext cx="65" cy="172227"/>
    <xdr:sp macro="" textlink="">
      <xdr:nvSpPr>
        <xdr:cNvPr id="31" name="TextBox 30">
          <a:extLst>
            <a:ext uri="{FF2B5EF4-FFF2-40B4-BE49-F238E27FC236}">
              <a16:creationId xmlns:a16="http://schemas.microsoft.com/office/drawing/2014/main" id="{BA87C2EE-3F1F-495E-81B9-F88087264E99}"/>
            </a:ext>
          </a:extLst>
        </xdr:cNvPr>
        <xdr:cNvSpPr txBox="1"/>
      </xdr:nvSpPr>
      <xdr:spPr>
        <a:xfrm>
          <a:off x="5126831" y="854630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326231</xdr:colOff>
      <xdr:row>26</xdr:row>
      <xdr:rowOff>11906</xdr:rowOff>
    </xdr:from>
    <xdr:ext cx="65" cy="172227"/>
    <xdr:sp macro="" textlink="">
      <xdr:nvSpPr>
        <xdr:cNvPr id="32" name="TextBox 31">
          <a:extLst>
            <a:ext uri="{FF2B5EF4-FFF2-40B4-BE49-F238E27FC236}">
              <a16:creationId xmlns:a16="http://schemas.microsoft.com/office/drawing/2014/main" id="{9A5597B0-1ED4-4B9E-BC53-1709B8AAD6C0}"/>
            </a:ext>
          </a:extLst>
        </xdr:cNvPr>
        <xdr:cNvSpPr txBox="1"/>
      </xdr:nvSpPr>
      <xdr:spPr>
        <a:xfrm>
          <a:off x="5126831" y="667940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13</xdr:col>
      <xdr:colOff>326231</xdr:colOff>
      <xdr:row>33</xdr:row>
      <xdr:rowOff>11906</xdr:rowOff>
    </xdr:from>
    <xdr:ext cx="65" cy="172227"/>
    <xdr:sp macro="" textlink="">
      <xdr:nvSpPr>
        <xdr:cNvPr id="33" name="TextBox 32">
          <a:extLst>
            <a:ext uri="{FF2B5EF4-FFF2-40B4-BE49-F238E27FC236}">
              <a16:creationId xmlns:a16="http://schemas.microsoft.com/office/drawing/2014/main" id="{AC6E6BC4-B845-47EB-A069-5EA955D90114}"/>
            </a:ext>
          </a:extLst>
        </xdr:cNvPr>
        <xdr:cNvSpPr txBox="1"/>
      </xdr:nvSpPr>
      <xdr:spPr>
        <a:xfrm>
          <a:off x="7704931" y="854630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326231</xdr:colOff>
      <xdr:row>26</xdr:row>
      <xdr:rowOff>11906</xdr:rowOff>
    </xdr:from>
    <xdr:ext cx="65" cy="172227"/>
    <xdr:sp macro="" textlink="">
      <xdr:nvSpPr>
        <xdr:cNvPr id="34" name="TextBox 33">
          <a:extLst>
            <a:ext uri="{FF2B5EF4-FFF2-40B4-BE49-F238E27FC236}">
              <a16:creationId xmlns:a16="http://schemas.microsoft.com/office/drawing/2014/main" id="{07BA6974-FA7B-43E6-BF16-C241F010D715}"/>
            </a:ext>
          </a:extLst>
        </xdr:cNvPr>
        <xdr:cNvSpPr txBox="1"/>
      </xdr:nvSpPr>
      <xdr:spPr>
        <a:xfrm>
          <a:off x="8111331" y="667940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twoCellAnchor>
    <xdr:from>
      <xdr:col>13</xdr:col>
      <xdr:colOff>209352</xdr:colOff>
      <xdr:row>332</xdr:row>
      <xdr:rowOff>181174</xdr:rowOff>
    </xdr:from>
    <xdr:to>
      <xdr:col>23</xdr:col>
      <xdr:colOff>416719</xdr:colOff>
      <xdr:row>345</xdr:row>
      <xdr:rowOff>257968</xdr:rowOff>
    </xdr:to>
    <xdr:graphicFrame macro="">
      <xdr:nvGraphicFramePr>
        <xdr:cNvPr id="35" name="Chart 34">
          <a:extLst>
            <a:ext uri="{FF2B5EF4-FFF2-40B4-BE49-F238E27FC236}">
              <a16:creationId xmlns:a16="http://schemas.microsoft.com/office/drawing/2014/main" id="{CEDC2D29-370F-4D1D-B390-1AD8B16F2D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21</xdr:col>
      <xdr:colOff>174625</xdr:colOff>
      <xdr:row>415</xdr:row>
      <xdr:rowOff>37305</xdr:rowOff>
    </xdr:from>
    <xdr:to>
      <xdr:col>31</xdr:col>
      <xdr:colOff>281781</xdr:colOff>
      <xdr:row>429</xdr:row>
      <xdr:rowOff>233165</xdr:rowOff>
    </xdr:to>
    <xdr:graphicFrame macro="">
      <xdr:nvGraphicFramePr>
        <xdr:cNvPr id="36" name="Chart 35">
          <a:extLst>
            <a:ext uri="{FF2B5EF4-FFF2-40B4-BE49-F238E27FC236}">
              <a16:creationId xmlns:a16="http://schemas.microsoft.com/office/drawing/2014/main" id="{4667D586-96BD-4B0E-B09F-BAF344E43C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19</xdr:col>
      <xdr:colOff>134937</xdr:colOff>
      <xdr:row>229</xdr:row>
      <xdr:rowOff>14154</xdr:rowOff>
    </xdr:from>
    <xdr:to>
      <xdr:col>32</xdr:col>
      <xdr:colOff>302616</xdr:colOff>
      <xdr:row>242</xdr:row>
      <xdr:rowOff>241432</xdr:rowOff>
    </xdr:to>
    <xdr:graphicFrame macro="">
      <xdr:nvGraphicFramePr>
        <xdr:cNvPr id="37" name="Chart 36">
          <a:extLst>
            <a:ext uri="{FF2B5EF4-FFF2-40B4-BE49-F238E27FC236}">
              <a16:creationId xmlns:a16="http://schemas.microsoft.com/office/drawing/2014/main" id="{0AA2CA76-7816-44FF-BBB5-68D49EEEEC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18</xdr:col>
      <xdr:colOff>204390</xdr:colOff>
      <xdr:row>256</xdr:row>
      <xdr:rowOff>7540</xdr:rowOff>
    </xdr:from>
    <xdr:to>
      <xdr:col>30</xdr:col>
      <xdr:colOff>367109</xdr:colOff>
      <xdr:row>271</xdr:row>
      <xdr:rowOff>153788</xdr:rowOff>
    </xdr:to>
    <xdr:graphicFrame macro="">
      <xdr:nvGraphicFramePr>
        <xdr:cNvPr id="38" name="Chart 37">
          <a:extLst>
            <a:ext uri="{FF2B5EF4-FFF2-40B4-BE49-F238E27FC236}">
              <a16:creationId xmlns:a16="http://schemas.microsoft.com/office/drawing/2014/main" id="{6EA64E5B-CCA4-4DA3-AE98-BDF90207BA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oneCellAnchor>
    <xdr:from>
      <xdr:col>7</xdr:col>
      <xdr:colOff>326231</xdr:colOff>
      <xdr:row>79</xdr:row>
      <xdr:rowOff>11906</xdr:rowOff>
    </xdr:from>
    <xdr:ext cx="65" cy="172227"/>
    <xdr:sp macro="" textlink="">
      <xdr:nvSpPr>
        <xdr:cNvPr id="39" name="TextBox 38">
          <a:extLst>
            <a:ext uri="{FF2B5EF4-FFF2-40B4-BE49-F238E27FC236}">
              <a16:creationId xmlns:a16="http://schemas.microsoft.com/office/drawing/2014/main" id="{22459F7B-07BC-4A19-BA63-A184B1C15F75}"/>
            </a:ext>
          </a:extLst>
        </xdr:cNvPr>
        <xdr:cNvSpPr txBox="1"/>
      </xdr:nvSpPr>
      <xdr:spPr>
        <a:xfrm>
          <a:off x="5126831" y="2081450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326231</xdr:colOff>
      <xdr:row>83</xdr:row>
      <xdr:rowOff>11906</xdr:rowOff>
    </xdr:from>
    <xdr:ext cx="65" cy="172227"/>
    <xdr:sp macro="" textlink="">
      <xdr:nvSpPr>
        <xdr:cNvPr id="40" name="TextBox 39">
          <a:extLst>
            <a:ext uri="{FF2B5EF4-FFF2-40B4-BE49-F238E27FC236}">
              <a16:creationId xmlns:a16="http://schemas.microsoft.com/office/drawing/2014/main" id="{FC87634D-3DB7-4F51-9327-565595818254}"/>
            </a:ext>
          </a:extLst>
        </xdr:cNvPr>
        <xdr:cNvSpPr txBox="1"/>
      </xdr:nvSpPr>
      <xdr:spPr>
        <a:xfrm>
          <a:off x="5126831" y="2188130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twoCellAnchor>
    <xdr:from>
      <xdr:col>20</xdr:col>
      <xdr:colOff>199428</xdr:colOff>
      <xdr:row>278</xdr:row>
      <xdr:rowOff>146446</xdr:rowOff>
    </xdr:from>
    <xdr:to>
      <xdr:col>31</xdr:col>
      <xdr:colOff>248046</xdr:colOff>
      <xdr:row>290</xdr:row>
      <xdr:rowOff>138904</xdr:rowOff>
    </xdr:to>
    <xdr:graphicFrame macro="">
      <xdr:nvGraphicFramePr>
        <xdr:cNvPr id="41" name="Chart 40">
          <a:extLst>
            <a:ext uri="{FF2B5EF4-FFF2-40B4-BE49-F238E27FC236}">
              <a16:creationId xmlns:a16="http://schemas.microsoft.com/office/drawing/2014/main" id="{7BCF8C72-6AB9-4F68-86BD-760BB92795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15</xdr:col>
      <xdr:colOff>258960</xdr:colOff>
      <xdr:row>350</xdr:row>
      <xdr:rowOff>215901</xdr:rowOff>
    </xdr:from>
    <xdr:to>
      <xdr:col>26</xdr:col>
      <xdr:colOff>207367</xdr:colOff>
      <xdr:row>361</xdr:row>
      <xdr:rowOff>12304</xdr:rowOff>
    </xdr:to>
    <xdr:graphicFrame macro="">
      <xdr:nvGraphicFramePr>
        <xdr:cNvPr id="42" name="Chart 41">
          <a:extLst>
            <a:ext uri="{FF2B5EF4-FFF2-40B4-BE49-F238E27FC236}">
              <a16:creationId xmlns:a16="http://schemas.microsoft.com/office/drawing/2014/main" id="{68A856C6-0BAE-47DC-976D-9462E70B17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16</xdr:col>
      <xdr:colOff>28112</xdr:colOff>
      <xdr:row>367</xdr:row>
      <xdr:rowOff>33074</xdr:rowOff>
    </xdr:from>
    <xdr:to>
      <xdr:col>28</xdr:col>
      <xdr:colOff>79375</xdr:colOff>
      <xdr:row>379</xdr:row>
      <xdr:rowOff>26458</xdr:rowOff>
    </xdr:to>
    <xdr:graphicFrame macro="">
      <xdr:nvGraphicFramePr>
        <xdr:cNvPr id="43" name="Chart 42">
          <a:extLst>
            <a:ext uri="{FF2B5EF4-FFF2-40B4-BE49-F238E27FC236}">
              <a16:creationId xmlns:a16="http://schemas.microsoft.com/office/drawing/2014/main" id="{9E743395-BD12-4071-BD83-3582B48BAC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19</xdr:col>
      <xdr:colOff>10914</xdr:colOff>
      <xdr:row>384</xdr:row>
      <xdr:rowOff>924</xdr:rowOff>
    </xdr:from>
    <xdr:to>
      <xdr:col>30</xdr:col>
      <xdr:colOff>396875</xdr:colOff>
      <xdr:row>396</xdr:row>
      <xdr:rowOff>66145</xdr:rowOff>
    </xdr:to>
    <xdr:graphicFrame macro="">
      <xdr:nvGraphicFramePr>
        <xdr:cNvPr id="44" name="Chart 43">
          <a:extLst>
            <a:ext uri="{FF2B5EF4-FFF2-40B4-BE49-F238E27FC236}">
              <a16:creationId xmlns:a16="http://schemas.microsoft.com/office/drawing/2014/main" id="{AE769E71-059A-4871-B03B-C1EE93B9B6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15</xdr:col>
      <xdr:colOff>263921</xdr:colOff>
      <xdr:row>489</xdr:row>
      <xdr:rowOff>156367</xdr:rowOff>
    </xdr:from>
    <xdr:to>
      <xdr:col>28</xdr:col>
      <xdr:colOff>158750</xdr:colOff>
      <xdr:row>506</xdr:row>
      <xdr:rowOff>109140</xdr:rowOff>
    </xdr:to>
    <xdr:graphicFrame macro="">
      <xdr:nvGraphicFramePr>
        <xdr:cNvPr id="45" name="Chart 44">
          <a:extLst>
            <a:ext uri="{FF2B5EF4-FFF2-40B4-BE49-F238E27FC236}">
              <a16:creationId xmlns:a16="http://schemas.microsoft.com/office/drawing/2014/main" id="{1ABCB0B9-B957-4B71-AB82-6199A50ECA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0</xdr:col>
      <xdr:colOff>152400</xdr:colOff>
      <xdr:row>1</xdr:row>
      <xdr:rowOff>165100</xdr:rowOff>
    </xdr:from>
    <xdr:ext cx="619760" cy="624840"/>
    <xdr:pic>
      <xdr:nvPicPr>
        <xdr:cNvPr id="2" name="Picture 1">
          <a:extLst>
            <a:ext uri="{FF2B5EF4-FFF2-40B4-BE49-F238E27FC236}">
              <a16:creationId xmlns:a16="http://schemas.microsoft.com/office/drawing/2014/main" id="{4777920E-EB30-4B2E-80E1-BB860D906779}"/>
            </a:ext>
          </a:extLst>
        </xdr:cNvPr>
        <xdr:cNvPicPr>
          <a:picLocks noChangeAspect="1"/>
        </xdr:cNvPicPr>
      </xdr:nvPicPr>
      <xdr:blipFill>
        <a:blip xmlns:r="http://schemas.openxmlformats.org/officeDocument/2006/relationships" r:embed="rId1"/>
        <a:stretch>
          <a:fillRect/>
        </a:stretch>
      </xdr:blipFill>
      <xdr:spPr>
        <a:xfrm>
          <a:off x="152400" y="393700"/>
          <a:ext cx="619760" cy="624840"/>
        </a:xfrm>
        <a:prstGeom prst="rect">
          <a:avLst/>
        </a:prstGeom>
      </xdr:spPr>
    </xdr:pic>
    <xdr:clientData/>
  </xdr:oneCellAnchor>
  <xdr:twoCellAnchor>
    <xdr:from>
      <xdr:col>20</xdr:col>
      <xdr:colOff>123825</xdr:colOff>
      <xdr:row>7</xdr:row>
      <xdr:rowOff>200024</xdr:rowOff>
    </xdr:from>
    <xdr:to>
      <xdr:col>23</xdr:col>
      <xdr:colOff>476250</xdr:colOff>
      <xdr:row>26</xdr:row>
      <xdr:rowOff>38099</xdr:rowOff>
    </xdr:to>
    <xdr:graphicFrame macro="">
      <xdr:nvGraphicFramePr>
        <xdr:cNvPr id="3" name="Chart 2">
          <a:extLst>
            <a:ext uri="{FF2B5EF4-FFF2-40B4-BE49-F238E27FC236}">
              <a16:creationId xmlns:a16="http://schemas.microsoft.com/office/drawing/2014/main" id="{D03DE1D3-FC80-4348-AF07-A78DD57933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18</xdr:col>
      <xdr:colOff>375047</xdr:colOff>
      <xdr:row>14</xdr:row>
      <xdr:rowOff>275167</xdr:rowOff>
    </xdr:from>
    <xdr:to>
      <xdr:col>35</xdr:col>
      <xdr:colOff>267176</xdr:colOff>
      <xdr:row>31</xdr:row>
      <xdr:rowOff>36671</xdr:rowOff>
    </xdr:to>
    <xdr:graphicFrame macro="">
      <xdr:nvGraphicFramePr>
        <xdr:cNvPr id="2" name="Chart 1">
          <a:extLst>
            <a:ext uri="{FF2B5EF4-FFF2-40B4-BE49-F238E27FC236}">
              <a16:creationId xmlns:a16="http://schemas.microsoft.com/office/drawing/2014/main" id="{5A53054B-B271-413A-ACCA-2B28C83D02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152400</xdr:colOff>
      <xdr:row>1</xdr:row>
      <xdr:rowOff>165100</xdr:rowOff>
    </xdr:from>
    <xdr:ext cx="619760" cy="624840"/>
    <xdr:pic>
      <xdr:nvPicPr>
        <xdr:cNvPr id="3" name="Picture 2">
          <a:extLst>
            <a:ext uri="{FF2B5EF4-FFF2-40B4-BE49-F238E27FC236}">
              <a16:creationId xmlns:a16="http://schemas.microsoft.com/office/drawing/2014/main" id="{CDA1A395-2CB9-42CB-9EC5-6EEA94AC9F33}"/>
            </a:ext>
          </a:extLst>
        </xdr:cNvPr>
        <xdr:cNvPicPr>
          <a:picLocks noChangeAspect="1"/>
        </xdr:cNvPicPr>
      </xdr:nvPicPr>
      <xdr:blipFill>
        <a:blip xmlns:r="http://schemas.openxmlformats.org/officeDocument/2006/relationships" r:embed="rId2"/>
        <a:stretch>
          <a:fillRect/>
        </a:stretch>
      </xdr:blipFill>
      <xdr:spPr>
        <a:xfrm>
          <a:off x="152400" y="393700"/>
          <a:ext cx="619760" cy="62484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xdr:from>
      <xdr:col>28</xdr:col>
      <xdr:colOff>126547</xdr:colOff>
      <xdr:row>13</xdr:row>
      <xdr:rowOff>296635</xdr:rowOff>
    </xdr:from>
    <xdr:to>
      <xdr:col>38</xdr:col>
      <xdr:colOff>231322</xdr:colOff>
      <xdr:row>27</xdr:row>
      <xdr:rowOff>292553</xdr:rowOff>
    </xdr:to>
    <xdr:graphicFrame macro="">
      <xdr:nvGraphicFramePr>
        <xdr:cNvPr id="2" name="Chart 1">
          <a:extLst>
            <a:ext uri="{FF2B5EF4-FFF2-40B4-BE49-F238E27FC236}">
              <a16:creationId xmlns:a16="http://schemas.microsoft.com/office/drawing/2014/main" id="{9C3679A1-FE2E-4157-8073-129BF34985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152400</xdr:colOff>
      <xdr:row>1</xdr:row>
      <xdr:rowOff>165100</xdr:rowOff>
    </xdr:from>
    <xdr:to>
      <xdr:col>2</xdr:col>
      <xdr:colOff>304800</xdr:colOff>
      <xdr:row>4</xdr:row>
      <xdr:rowOff>88900</xdr:rowOff>
    </xdr:to>
    <xdr:pic>
      <xdr:nvPicPr>
        <xdr:cNvPr id="3" name="Picture 2">
          <a:extLst>
            <a:ext uri="{FF2B5EF4-FFF2-40B4-BE49-F238E27FC236}">
              <a16:creationId xmlns:a16="http://schemas.microsoft.com/office/drawing/2014/main" id="{2CC7F25A-7AE2-4B50-9FBA-0D649E918ECF}"/>
            </a:ext>
          </a:extLst>
        </xdr:cNvPr>
        <xdr:cNvPicPr>
          <a:picLocks noChangeAspect="1"/>
        </xdr:cNvPicPr>
      </xdr:nvPicPr>
      <xdr:blipFill>
        <a:blip xmlns:r="http://schemas.openxmlformats.org/officeDocument/2006/relationships" r:embed="rId2"/>
        <a:stretch>
          <a:fillRect/>
        </a:stretch>
      </xdr:blipFill>
      <xdr:spPr>
        <a:xfrm>
          <a:off x="152400" y="393700"/>
          <a:ext cx="609600" cy="609600"/>
        </a:xfrm>
        <a:prstGeom prst="rect">
          <a:avLst/>
        </a:prstGeom>
      </xdr:spPr>
    </xdr:pic>
    <xdr:clientData/>
  </xdr:twoCellAnchor>
  <xdr:twoCellAnchor>
    <xdr:from>
      <xdr:col>28</xdr:col>
      <xdr:colOff>408066</xdr:colOff>
      <xdr:row>11</xdr:row>
      <xdr:rowOff>183571</xdr:rowOff>
    </xdr:from>
    <xdr:to>
      <xdr:col>28</xdr:col>
      <xdr:colOff>408246</xdr:colOff>
      <xdr:row>11</xdr:row>
      <xdr:rowOff>183751</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4" name="Ink 3">
              <a:extLst>
                <a:ext uri="{FF2B5EF4-FFF2-40B4-BE49-F238E27FC236}">
                  <a16:creationId xmlns:a16="http://schemas.microsoft.com/office/drawing/2014/main" id="{95D6B31D-58E1-4C33-A3BB-154C86E68061}"/>
                </a:ext>
              </a:extLst>
            </xdr14:cNvPr>
            <xdr14:cNvContentPartPr/>
          </xdr14:nvContentPartPr>
          <xdr14:nvPr macro=""/>
          <xdr14:xfrm>
            <a:off x="14226120" y="3170340"/>
            <a:ext cx="180" cy="180"/>
          </xdr14:xfrm>
        </xdr:contentPart>
      </mc:Choice>
      <mc:Fallback xmlns="">
        <xdr:pic>
          <xdr:nvPicPr>
            <xdr:cNvPr id="5" name="Ink 4">
              <a:extLst>
                <a:ext uri="{FF2B5EF4-FFF2-40B4-BE49-F238E27FC236}">
                  <a16:creationId xmlns:a16="http://schemas.microsoft.com/office/drawing/2014/main" id="{DE0E99F9-FE13-40D7-8C5E-41788B22039E}"/>
                </a:ext>
              </a:extLst>
            </xdr:cNvPr>
            <xdr:cNvPicPr/>
          </xdr:nvPicPr>
          <xdr:blipFill/>
          <xdr:spPr/>
        </xdr:pic>
      </mc:Fallback>
    </mc:AlternateContent>
    <xdr:clientData/>
  </xdr:twoCellAnchor>
  <xdr:twoCellAnchor>
    <xdr:from>
      <xdr:col>29</xdr:col>
      <xdr:colOff>415007</xdr:colOff>
      <xdr:row>14</xdr:row>
      <xdr:rowOff>27206</xdr:rowOff>
    </xdr:from>
    <xdr:to>
      <xdr:col>29</xdr:col>
      <xdr:colOff>415187</xdr:colOff>
      <xdr:row>14</xdr:row>
      <xdr:rowOff>27386</xdr:rowOff>
    </xdr:to>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5" name="Ink 4">
              <a:extLst>
                <a:ext uri="{FF2B5EF4-FFF2-40B4-BE49-F238E27FC236}">
                  <a16:creationId xmlns:a16="http://schemas.microsoft.com/office/drawing/2014/main" id="{3D38848B-CD25-421B-AF17-C42B5920F364}"/>
                </a:ext>
              </a:extLst>
            </xdr14:cNvPr>
            <xdr14:cNvContentPartPr/>
          </xdr14:nvContentPartPr>
          <xdr14:nvPr macro=""/>
          <xdr14:xfrm>
            <a:off x="14688900" y="3864420"/>
            <a:ext cx="180" cy="180"/>
          </xdr14:xfrm>
        </xdr:contentPart>
      </mc:Choice>
      <mc:Fallback xmlns="">
        <xdr:pic>
          <xdr:nvPicPr>
            <xdr:cNvPr id="7" name="Ink 6">
              <a:extLst>
                <a:ext uri="{FF2B5EF4-FFF2-40B4-BE49-F238E27FC236}">
                  <a16:creationId xmlns:a16="http://schemas.microsoft.com/office/drawing/2014/main" id="{7B7FD355-273E-4418-88B6-A63D1E92BB30}"/>
                </a:ext>
              </a:extLst>
            </xdr:cNvPr>
            <xdr:cNvPicPr/>
          </xdr:nvPicPr>
          <xdr:blipFill/>
          <xdr:spPr/>
        </xdr:pic>
      </mc:Fallback>
    </mc:AlternateContent>
    <xdr:clientData/>
  </xdr:twoCellAnchor>
  <xdr:twoCellAnchor>
    <xdr:from>
      <xdr:col>29</xdr:col>
      <xdr:colOff>380987</xdr:colOff>
      <xdr:row>13</xdr:row>
      <xdr:rowOff>238073</xdr:rowOff>
    </xdr:from>
    <xdr:to>
      <xdr:col>29</xdr:col>
      <xdr:colOff>381167</xdr:colOff>
      <xdr:row>13</xdr:row>
      <xdr:rowOff>238253</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6" name="Ink 5">
              <a:extLst>
                <a:ext uri="{FF2B5EF4-FFF2-40B4-BE49-F238E27FC236}">
                  <a16:creationId xmlns:a16="http://schemas.microsoft.com/office/drawing/2014/main" id="{D30286EE-484D-4737-B209-1ABFADB13969}"/>
                </a:ext>
              </a:extLst>
            </xdr14:cNvPr>
            <xdr14:cNvContentPartPr/>
          </xdr14:nvContentPartPr>
          <xdr14:nvPr macro=""/>
          <xdr14:xfrm>
            <a:off x="14654880" y="3755520"/>
            <a:ext cx="180" cy="180"/>
          </xdr14:xfrm>
        </xdr:contentPart>
      </mc:Choice>
      <mc:Fallback xmlns="">
        <xdr:pic>
          <xdr:nvPicPr>
            <xdr:cNvPr id="9" name="Ink 8">
              <a:extLst>
                <a:ext uri="{FF2B5EF4-FFF2-40B4-BE49-F238E27FC236}">
                  <a16:creationId xmlns:a16="http://schemas.microsoft.com/office/drawing/2014/main" id="{CD05B4BC-3A57-4233-812C-16162EC1E8DE}"/>
                </a:ext>
              </a:extLst>
            </xdr:cNvPr>
            <xdr:cNvPicPr/>
          </xdr:nvPicPr>
          <xdr:blipFill/>
          <xdr:spPr/>
        </xdr:pic>
      </mc:Fallback>
    </mc:AlternateContent>
    <xdr:clientData/>
  </xdr:twoCellAnchor>
  <xdr:twoCellAnchor>
    <xdr:from>
      <xdr:col>29</xdr:col>
      <xdr:colOff>415007</xdr:colOff>
      <xdr:row>14</xdr:row>
      <xdr:rowOff>27206</xdr:rowOff>
    </xdr:from>
    <xdr:to>
      <xdr:col>29</xdr:col>
      <xdr:colOff>421847</xdr:colOff>
      <xdr:row>14</xdr:row>
      <xdr:rowOff>122606</xdr:rowOff>
    </xdr:to>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7" name="Ink 6">
              <a:extLst>
                <a:ext uri="{FF2B5EF4-FFF2-40B4-BE49-F238E27FC236}">
                  <a16:creationId xmlns:a16="http://schemas.microsoft.com/office/drawing/2014/main" id="{4857A8C6-E5E8-4212-8D2B-C088B8DDD2AB}"/>
                </a:ext>
              </a:extLst>
            </xdr14:cNvPr>
            <xdr14:cNvContentPartPr/>
          </xdr14:nvContentPartPr>
          <xdr14:nvPr macro=""/>
          <xdr14:xfrm>
            <a:off x="14688900" y="3864420"/>
            <a:ext cx="6840" cy="95400"/>
          </xdr14:xfrm>
        </xdr:contentPart>
      </mc:Choice>
      <mc:Fallback xmlns="">
        <xdr:pic>
          <xdr:nvPicPr>
            <xdr:cNvPr id="10" name="Ink 9">
              <a:extLst>
                <a:ext uri="{FF2B5EF4-FFF2-40B4-BE49-F238E27FC236}">
                  <a16:creationId xmlns:a16="http://schemas.microsoft.com/office/drawing/2014/main" id="{9D3E22FA-D8CB-40B1-A06D-8B6CA2D4C39B}"/>
                </a:ext>
              </a:extLst>
            </xdr:cNvPr>
            <xdr:cNvPicPr/>
          </xdr:nvPicPr>
          <xdr:blipFill>
            <a:blip xmlns:r="http://schemas.openxmlformats.org/officeDocument/2006/relationships" r:embed="rId7"/>
            <a:stretch>
              <a:fillRect/>
            </a:stretch>
          </xdr:blipFill>
          <xdr:spPr>
            <a:xfrm>
              <a:off x="14682060" y="3857247"/>
              <a:ext cx="20520" cy="109746"/>
            </a:xfrm>
            <a:prstGeom prst="rect">
              <a:avLst/>
            </a:prstGeom>
          </xdr:spPr>
        </xdr:pic>
      </mc:Fallback>
    </mc:AlternateContent>
    <xdr:clientData/>
  </xdr:twoCellAnchor>
  <xdr:twoCellAnchor>
    <xdr:from>
      <xdr:col>36</xdr:col>
      <xdr:colOff>238051</xdr:colOff>
      <xdr:row>11</xdr:row>
      <xdr:rowOff>251611</xdr:rowOff>
    </xdr:from>
    <xdr:to>
      <xdr:col>36</xdr:col>
      <xdr:colOff>238231</xdr:colOff>
      <xdr:row>11</xdr:row>
      <xdr:rowOff>251791</xdr:rowOff>
    </xdr:to>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8" name="Ink 7">
              <a:extLst>
                <a:ext uri="{FF2B5EF4-FFF2-40B4-BE49-F238E27FC236}">
                  <a16:creationId xmlns:a16="http://schemas.microsoft.com/office/drawing/2014/main" id="{BE53A97D-033B-4852-8D2D-8BC78DE93AA1}"/>
                </a:ext>
              </a:extLst>
            </xdr14:cNvPr>
            <xdr14:cNvContentPartPr/>
          </xdr14:nvContentPartPr>
          <xdr14:nvPr macro=""/>
          <xdr14:xfrm>
            <a:off x="17702820" y="3238380"/>
            <a:ext cx="180" cy="180"/>
          </xdr14:xfrm>
        </xdr:contentPart>
      </mc:Choice>
      <mc:Fallback xmlns="">
        <xdr:pic>
          <xdr:nvPicPr>
            <xdr:cNvPr id="11" name="Ink 10">
              <a:extLst>
                <a:ext uri="{FF2B5EF4-FFF2-40B4-BE49-F238E27FC236}">
                  <a16:creationId xmlns:a16="http://schemas.microsoft.com/office/drawing/2014/main" id="{0666CDB7-A1F7-49A0-867E-CF9F05E9B9F5}"/>
                </a:ext>
              </a:extLst>
            </xdr:cNvPr>
            <xdr:cNvPicPr/>
          </xdr:nvPicPr>
          <xdr:blipFill/>
          <xdr:spPr/>
        </xdr:pic>
      </mc:Fallback>
    </mc:AlternateContent>
    <xdr:clientData/>
  </xdr:twoCellAnchor>
  <xdr:twoCellAnchor>
    <xdr:from>
      <xdr:col>9</xdr:col>
      <xdr:colOff>394429</xdr:colOff>
      <xdr:row>16</xdr:row>
      <xdr:rowOff>204081</xdr:rowOff>
    </xdr:from>
    <xdr:to>
      <xdr:col>9</xdr:col>
      <xdr:colOff>394609</xdr:colOff>
      <xdr:row>16</xdr:row>
      <xdr:rowOff>204261</xdr:rowOff>
    </xdr:to>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9" name="Ink 8">
              <a:extLst>
                <a:ext uri="{FF2B5EF4-FFF2-40B4-BE49-F238E27FC236}">
                  <a16:creationId xmlns:a16="http://schemas.microsoft.com/office/drawing/2014/main" id="{B734016C-B80E-4C32-84FF-FA3E4890918C}"/>
                </a:ext>
              </a:extLst>
            </xdr14:cNvPr>
            <xdr14:cNvContentPartPr/>
          </xdr14:nvContentPartPr>
          <xdr14:nvPr macro=""/>
          <xdr14:xfrm>
            <a:off x="5177340" y="4735260"/>
            <a:ext cx="180" cy="180"/>
          </xdr14:xfrm>
        </xdr:contentPart>
      </mc:Choice>
      <mc:Fallback xmlns="">
        <xdr:pic>
          <xdr:nvPicPr>
            <xdr:cNvPr id="16" name="Ink 15">
              <a:extLst>
                <a:ext uri="{FF2B5EF4-FFF2-40B4-BE49-F238E27FC236}">
                  <a16:creationId xmlns:a16="http://schemas.microsoft.com/office/drawing/2014/main" id="{448B0C21-F03A-4316-919D-48469AB8B9BB}"/>
                </a:ext>
              </a:extLst>
            </xdr:cNvPr>
            <xdr:cNvPicPr/>
          </xdr:nvPicPr>
          <xdr:blipFill/>
          <xdr:spPr/>
        </xdr:pic>
      </mc:Fallback>
    </mc:AlternateContent>
    <xdr:clientData/>
  </xdr:twoCellAnchor>
  <xdr:twoCellAnchor>
    <xdr:from>
      <xdr:col>9</xdr:col>
      <xdr:colOff>394429</xdr:colOff>
      <xdr:row>16</xdr:row>
      <xdr:rowOff>204081</xdr:rowOff>
    </xdr:from>
    <xdr:to>
      <xdr:col>9</xdr:col>
      <xdr:colOff>394609</xdr:colOff>
      <xdr:row>16</xdr:row>
      <xdr:rowOff>204261</xdr:rowOff>
    </xdr:to>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10" name="Ink 9">
              <a:extLst>
                <a:ext uri="{FF2B5EF4-FFF2-40B4-BE49-F238E27FC236}">
                  <a16:creationId xmlns:a16="http://schemas.microsoft.com/office/drawing/2014/main" id="{D5781169-C5A6-4981-B205-73EEEB40F700}"/>
                </a:ext>
              </a:extLst>
            </xdr14:cNvPr>
            <xdr14:cNvContentPartPr/>
          </xdr14:nvContentPartPr>
          <xdr14:nvPr macro=""/>
          <xdr14:xfrm>
            <a:off x="5177340" y="4735260"/>
            <a:ext cx="180" cy="180"/>
          </xdr14:xfrm>
        </xdr:contentPart>
      </mc:Choice>
      <mc:Fallback xmlns="">
        <xdr:pic>
          <xdr:nvPicPr>
            <xdr:cNvPr id="17" name="Ink 16">
              <a:extLst>
                <a:ext uri="{FF2B5EF4-FFF2-40B4-BE49-F238E27FC236}">
                  <a16:creationId xmlns:a16="http://schemas.microsoft.com/office/drawing/2014/main" id="{13028F75-DA84-4FC4-9A33-0F51A7DA757A}"/>
                </a:ext>
              </a:extLst>
            </xdr:cNvPr>
            <xdr:cNvPicPr/>
          </xdr:nvPicPr>
          <xdr:blipFill/>
          <xdr:spPr/>
        </xdr:pic>
      </mc:Fallback>
    </mc:AlternateContent>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152400</xdr:colOff>
      <xdr:row>1</xdr:row>
      <xdr:rowOff>165100</xdr:rowOff>
    </xdr:from>
    <xdr:to>
      <xdr:col>2</xdr:col>
      <xdr:colOff>304800</xdr:colOff>
      <xdr:row>4</xdr:row>
      <xdr:rowOff>88900</xdr:rowOff>
    </xdr:to>
    <xdr:pic>
      <xdr:nvPicPr>
        <xdr:cNvPr id="2" name="Picture 1">
          <a:extLst>
            <a:ext uri="{FF2B5EF4-FFF2-40B4-BE49-F238E27FC236}">
              <a16:creationId xmlns:a16="http://schemas.microsoft.com/office/drawing/2014/main" id="{AB20D61E-384E-41A0-837C-5EC19D277BE7}"/>
            </a:ext>
          </a:extLst>
        </xdr:cNvPr>
        <xdr:cNvPicPr>
          <a:picLocks noChangeAspect="1"/>
        </xdr:cNvPicPr>
      </xdr:nvPicPr>
      <xdr:blipFill>
        <a:blip xmlns:r="http://schemas.openxmlformats.org/officeDocument/2006/relationships" r:embed="rId1"/>
        <a:stretch>
          <a:fillRect/>
        </a:stretch>
      </xdr:blipFill>
      <xdr:spPr>
        <a:xfrm>
          <a:off x="152400" y="393700"/>
          <a:ext cx="609600" cy="609600"/>
        </a:xfrm>
        <a:prstGeom prst="rect">
          <a:avLst/>
        </a:prstGeom>
      </xdr:spPr>
    </xdr:pic>
    <xdr:clientData/>
  </xdr:twoCellAnchor>
  <xdr:twoCellAnchor>
    <xdr:from>
      <xdr:col>8</xdr:col>
      <xdr:colOff>241300</xdr:colOff>
      <xdr:row>9</xdr:row>
      <xdr:rowOff>25400</xdr:rowOff>
    </xdr:from>
    <xdr:to>
      <xdr:col>11</xdr:col>
      <xdr:colOff>228600</xdr:colOff>
      <xdr:row>13</xdr:row>
      <xdr:rowOff>241300</xdr:rowOff>
    </xdr:to>
    <xdr:cxnSp macro="">
      <xdr:nvCxnSpPr>
        <xdr:cNvPr id="3" name="Elbow Connector 2">
          <a:extLst>
            <a:ext uri="{FF2B5EF4-FFF2-40B4-BE49-F238E27FC236}">
              <a16:creationId xmlns:a16="http://schemas.microsoft.com/office/drawing/2014/main" id="{C1ED7B25-F37E-45CB-AC18-EC24BF483106}"/>
            </a:ext>
          </a:extLst>
        </xdr:cNvPr>
        <xdr:cNvCxnSpPr/>
      </xdr:nvCxnSpPr>
      <xdr:spPr>
        <a:xfrm rot="16200000" flipH="1">
          <a:off x="4610100" y="2413000"/>
          <a:ext cx="1485900" cy="1358900"/>
        </a:xfrm>
        <a:prstGeom prst="bentConnector3">
          <a:avLst>
            <a:gd name="adj1" fmla="val 60256"/>
          </a:avLst>
        </a:prstGeom>
        <a:ln>
          <a:tailEnd type="triangle" w="lg"/>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9</xdr:col>
      <xdr:colOff>241300</xdr:colOff>
      <xdr:row>9</xdr:row>
      <xdr:rowOff>25400</xdr:rowOff>
    </xdr:from>
    <xdr:to>
      <xdr:col>12</xdr:col>
      <xdr:colOff>241300</xdr:colOff>
      <xdr:row>13</xdr:row>
      <xdr:rowOff>241300</xdr:rowOff>
    </xdr:to>
    <xdr:cxnSp macro="">
      <xdr:nvCxnSpPr>
        <xdr:cNvPr id="4" name="Elbow Connector 3">
          <a:extLst>
            <a:ext uri="{FF2B5EF4-FFF2-40B4-BE49-F238E27FC236}">
              <a16:creationId xmlns:a16="http://schemas.microsoft.com/office/drawing/2014/main" id="{3E259734-AF6D-4592-8F42-986536DC48E2}"/>
            </a:ext>
          </a:extLst>
        </xdr:cNvPr>
        <xdr:cNvCxnSpPr/>
      </xdr:nvCxnSpPr>
      <xdr:spPr>
        <a:xfrm rot="16200000" flipH="1">
          <a:off x="5073650" y="2406650"/>
          <a:ext cx="1485900" cy="1371600"/>
        </a:xfrm>
        <a:prstGeom prst="bentConnector3">
          <a:avLst>
            <a:gd name="adj1" fmla="val 44872"/>
          </a:avLst>
        </a:prstGeom>
        <a:ln>
          <a:tailEnd type="triangle" w="lg"/>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10</xdr:col>
      <xdr:colOff>241300</xdr:colOff>
      <xdr:row>9</xdr:row>
      <xdr:rowOff>25400</xdr:rowOff>
    </xdr:from>
    <xdr:to>
      <xdr:col>13</xdr:col>
      <xdr:colOff>215900</xdr:colOff>
      <xdr:row>13</xdr:row>
      <xdr:rowOff>241300</xdr:rowOff>
    </xdr:to>
    <xdr:cxnSp macro="">
      <xdr:nvCxnSpPr>
        <xdr:cNvPr id="5" name="Elbow Connector 4">
          <a:extLst>
            <a:ext uri="{FF2B5EF4-FFF2-40B4-BE49-F238E27FC236}">
              <a16:creationId xmlns:a16="http://schemas.microsoft.com/office/drawing/2014/main" id="{B66B8C3C-E4E1-4492-89BF-D31125D0F80D}"/>
            </a:ext>
          </a:extLst>
        </xdr:cNvPr>
        <xdr:cNvCxnSpPr/>
      </xdr:nvCxnSpPr>
      <xdr:spPr>
        <a:xfrm rot="16200000" flipH="1">
          <a:off x="5518150" y="2419350"/>
          <a:ext cx="1485900" cy="1346200"/>
        </a:xfrm>
        <a:prstGeom prst="bentConnector3">
          <a:avLst>
            <a:gd name="adj1" fmla="val 28632"/>
          </a:avLst>
        </a:prstGeom>
        <a:ln>
          <a:tailEnd type="triangle" w="lg"/>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11</xdr:col>
      <xdr:colOff>20320</xdr:colOff>
      <xdr:row>15</xdr:row>
      <xdr:rowOff>127000</xdr:rowOff>
    </xdr:from>
    <xdr:to>
      <xdr:col>14</xdr:col>
      <xdr:colOff>12700</xdr:colOff>
      <xdr:row>16</xdr:row>
      <xdr:rowOff>190500</xdr:rowOff>
    </xdr:to>
    <xdr:sp macro="" textlink="">
      <xdr:nvSpPr>
        <xdr:cNvPr id="6" name="Left Brace 5">
          <a:extLst>
            <a:ext uri="{FF2B5EF4-FFF2-40B4-BE49-F238E27FC236}">
              <a16:creationId xmlns:a16="http://schemas.microsoft.com/office/drawing/2014/main" id="{48064EE9-854D-4014-8D75-0FAE48801350}"/>
            </a:ext>
          </a:extLst>
        </xdr:cNvPr>
        <xdr:cNvSpPr/>
      </xdr:nvSpPr>
      <xdr:spPr>
        <a:xfrm rot="16200000">
          <a:off x="6315710" y="3864610"/>
          <a:ext cx="381000" cy="1363980"/>
        </a:xfrm>
        <a:prstGeom prst="leftBrace">
          <a:avLst>
            <a:gd name="adj1" fmla="val 52083"/>
            <a:gd name="adj2" fmla="val 50000"/>
          </a:avLst>
        </a:prstGeom>
        <a:ln/>
      </xdr:spPr>
      <xdr:style>
        <a:lnRef idx="2">
          <a:schemeClr val="accent1"/>
        </a:lnRef>
        <a:fillRef idx="0">
          <a:schemeClr val="accent1"/>
        </a:fillRef>
        <a:effectRef idx="1">
          <a:schemeClr val="accent1"/>
        </a:effectRef>
        <a:fontRef idx="minor">
          <a:schemeClr val="tx1"/>
        </a:fontRef>
      </xdr:style>
      <xdr:txBody>
        <a:bodyPr wrap="square"/>
        <a:lstStyle/>
        <a:p>
          <a:endParaRPr lang="en-US"/>
        </a:p>
      </xdr:txBody>
    </xdr:sp>
    <xdr:clientData/>
  </xdr:twoCellAnchor>
  <xdr:twoCellAnchor>
    <xdr:from>
      <xdr:col>14</xdr:col>
      <xdr:colOff>139700</xdr:colOff>
      <xdr:row>14</xdr:row>
      <xdr:rowOff>165100</xdr:rowOff>
    </xdr:from>
    <xdr:to>
      <xdr:col>18</xdr:col>
      <xdr:colOff>431800</xdr:colOff>
      <xdr:row>14</xdr:row>
      <xdr:rowOff>165100</xdr:rowOff>
    </xdr:to>
    <xdr:cxnSp macro="">
      <xdr:nvCxnSpPr>
        <xdr:cNvPr id="7" name="Straight Arrow Connector 6">
          <a:extLst>
            <a:ext uri="{FF2B5EF4-FFF2-40B4-BE49-F238E27FC236}">
              <a16:creationId xmlns:a16="http://schemas.microsoft.com/office/drawing/2014/main" id="{9EE42FA7-05FC-4069-8B7E-B05AF72B9CBD}"/>
            </a:ext>
          </a:extLst>
        </xdr:cNvPr>
        <xdr:cNvCxnSpPr/>
      </xdr:nvCxnSpPr>
      <xdr:spPr>
        <a:xfrm>
          <a:off x="7315200" y="4076700"/>
          <a:ext cx="2120900" cy="0"/>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18</xdr:col>
      <xdr:colOff>23906</xdr:colOff>
      <xdr:row>14</xdr:row>
      <xdr:rowOff>57774</xdr:rowOff>
    </xdr:from>
    <xdr:to>
      <xdr:col>29</xdr:col>
      <xdr:colOff>179917</xdr:colOff>
      <xdr:row>27</xdr:row>
      <xdr:rowOff>190500</xdr:rowOff>
    </xdr:to>
    <xdr:graphicFrame macro="">
      <xdr:nvGraphicFramePr>
        <xdr:cNvPr id="2" name="Chart 1">
          <a:extLst>
            <a:ext uri="{FF2B5EF4-FFF2-40B4-BE49-F238E27FC236}">
              <a16:creationId xmlns:a16="http://schemas.microsoft.com/office/drawing/2014/main" id="{3D2ED5C9-E6AD-49A9-931E-61F143D676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56444</xdr:colOff>
      <xdr:row>1</xdr:row>
      <xdr:rowOff>42333</xdr:rowOff>
    </xdr:from>
    <xdr:to>
      <xdr:col>2</xdr:col>
      <xdr:colOff>405162</xdr:colOff>
      <xdr:row>4</xdr:row>
      <xdr:rowOff>176388</xdr:rowOff>
    </xdr:to>
    <xdr:pic>
      <xdr:nvPicPr>
        <xdr:cNvPr id="3" name="Picture 2" descr="logo.retinaofficial.png">
          <a:hlinkClick xmlns:r="http://schemas.openxmlformats.org/officeDocument/2006/relationships" r:id="rId2"/>
          <a:extLst>
            <a:ext uri="{FF2B5EF4-FFF2-40B4-BE49-F238E27FC236}">
              <a16:creationId xmlns:a16="http://schemas.microsoft.com/office/drawing/2014/main" id="{754DED3B-C359-4300-9CF5-4908C2A0465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6444" y="270933"/>
          <a:ext cx="805918" cy="81985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19</xdr:col>
      <xdr:colOff>190519</xdr:colOff>
      <xdr:row>8</xdr:row>
      <xdr:rowOff>211070</xdr:rowOff>
    </xdr:from>
    <xdr:to>
      <xdr:col>26</xdr:col>
      <xdr:colOff>343527</xdr:colOff>
      <xdr:row>26</xdr:row>
      <xdr:rowOff>75314</xdr:rowOff>
    </xdr:to>
    <xdr:graphicFrame macro="">
      <xdr:nvGraphicFramePr>
        <xdr:cNvPr id="2" name="Chart 1">
          <a:extLst>
            <a:ext uri="{FF2B5EF4-FFF2-40B4-BE49-F238E27FC236}">
              <a16:creationId xmlns:a16="http://schemas.microsoft.com/office/drawing/2014/main" id="{5132DD31-0DBF-4B69-9C02-A3D2658A39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10696</xdr:colOff>
      <xdr:row>29</xdr:row>
      <xdr:rowOff>34858</xdr:rowOff>
    </xdr:from>
    <xdr:to>
      <xdr:col>26</xdr:col>
      <xdr:colOff>429433</xdr:colOff>
      <xdr:row>42</xdr:row>
      <xdr:rowOff>324104</xdr:rowOff>
    </xdr:to>
    <xdr:graphicFrame macro="">
      <xdr:nvGraphicFramePr>
        <xdr:cNvPr id="3" name="Chart 2">
          <a:extLst>
            <a:ext uri="{FF2B5EF4-FFF2-40B4-BE49-F238E27FC236}">
              <a16:creationId xmlns:a16="http://schemas.microsoft.com/office/drawing/2014/main" id="{99875B35-1EF6-42C3-8370-709E2BBE05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10</xdr:col>
      <xdr:colOff>476250</xdr:colOff>
      <xdr:row>5</xdr:row>
      <xdr:rowOff>277813</xdr:rowOff>
    </xdr:from>
    <xdr:ext cx="1772708" cy="375680"/>
    <xdr:sp macro="" textlink="">
      <xdr:nvSpPr>
        <xdr:cNvPr id="4" name="TextBox 3">
          <a:extLst>
            <a:ext uri="{FF2B5EF4-FFF2-40B4-BE49-F238E27FC236}">
              <a16:creationId xmlns:a16="http://schemas.microsoft.com/office/drawing/2014/main" id="{56683AEB-6C4B-4C6D-90EA-816071F1838F}"/>
            </a:ext>
          </a:extLst>
        </xdr:cNvPr>
        <xdr:cNvSpPr txBox="1"/>
      </xdr:nvSpPr>
      <xdr:spPr>
        <a:xfrm>
          <a:off x="7600950" y="2424113"/>
          <a:ext cx="1772708" cy="3756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2400"/>
            <a:t>x</a:t>
          </a:r>
          <a:r>
            <a:rPr lang="en-US" sz="2400" baseline="0"/>
            <a:t> =-c/(</a:t>
          </a:r>
          <a:r>
            <a:rPr lang="en-US" sz="2400"/>
            <a:t>ax+b) </a:t>
          </a:r>
          <a:endParaRPr lang="en-US" sz="2400" baseline="-25000"/>
        </a:p>
      </xdr:txBody>
    </xdr:sp>
    <xdr:clientData/>
  </xdr:oneCellAnchor>
  <xdr:oneCellAnchor>
    <xdr:from>
      <xdr:col>13</xdr:col>
      <xdr:colOff>266247</xdr:colOff>
      <xdr:row>5</xdr:row>
      <xdr:rowOff>275468</xdr:rowOff>
    </xdr:from>
    <xdr:ext cx="1845582" cy="375680"/>
    <xdr:sp macro="" textlink="">
      <xdr:nvSpPr>
        <xdr:cNvPr id="5" name="TextBox 4">
          <a:extLst>
            <a:ext uri="{FF2B5EF4-FFF2-40B4-BE49-F238E27FC236}">
              <a16:creationId xmlns:a16="http://schemas.microsoft.com/office/drawing/2014/main" id="{915C41FD-1E15-4A0E-90A6-0A8E056AEACE}"/>
            </a:ext>
          </a:extLst>
        </xdr:cNvPr>
        <xdr:cNvSpPr txBox="1"/>
      </xdr:nvSpPr>
      <xdr:spPr>
        <a:xfrm>
          <a:off x="10267497" y="2421768"/>
          <a:ext cx="1845582" cy="3756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2400"/>
            <a:t>x</a:t>
          </a:r>
          <a:r>
            <a:rPr lang="en-US" sz="2400" baseline="0"/>
            <a:t> =-c/(ax) - b/a</a:t>
          </a:r>
          <a:endParaRPr lang="en-US" sz="24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152400</xdr:colOff>
      <xdr:row>1</xdr:row>
      <xdr:rowOff>165100</xdr:rowOff>
    </xdr:from>
    <xdr:ext cx="619760" cy="624840"/>
    <xdr:pic>
      <xdr:nvPicPr>
        <xdr:cNvPr id="2" name="Picture 1">
          <a:extLst>
            <a:ext uri="{FF2B5EF4-FFF2-40B4-BE49-F238E27FC236}">
              <a16:creationId xmlns:a16="http://schemas.microsoft.com/office/drawing/2014/main" id="{C73DCDF0-3796-4A23-81E8-034438BA2CF5}"/>
            </a:ext>
          </a:extLst>
        </xdr:cNvPr>
        <xdr:cNvPicPr>
          <a:picLocks noChangeAspect="1"/>
        </xdr:cNvPicPr>
      </xdr:nvPicPr>
      <xdr:blipFill>
        <a:blip xmlns:r="http://schemas.openxmlformats.org/officeDocument/2006/relationships" r:embed="rId1"/>
        <a:stretch>
          <a:fillRect/>
        </a:stretch>
      </xdr:blipFill>
      <xdr:spPr>
        <a:xfrm>
          <a:off x="152400" y="393700"/>
          <a:ext cx="619760" cy="624840"/>
        </a:xfrm>
        <a:prstGeom prst="rect">
          <a:avLst/>
        </a:prstGeom>
      </xdr:spPr>
    </xdr:pic>
    <xdr:clientData/>
  </xdr:oneCellAnchor>
  <xdr:twoCellAnchor>
    <xdr:from>
      <xdr:col>11</xdr:col>
      <xdr:colOff>5099</xdr:colOff>
      <xdr:row>13</xdr:row>
      <xdr:rowOff>223949</xdr:rowOff>
    </xdr:from>
    <xdr:to>
      <xdr:col>29</xdr:col>
      <xdr:colOff>417285</xdr:colOff>
      <xdr:row>25</xdr:row>
      <xdr:rowOff>208642</xdr:rowOff>
    </xdr:to>
    <xdr:sp macro="" textlink="">
      <xdr:nvSpPr>
        <xdr:cNvPr id="3" name="TextBox 2">
          <a:extLst>
            <a:ext uri="{FF2B5EF4-FFF2-40B4-BE49-F238E27FC236}">
              <a16:creationId xmlns:a16="http://schemas.microsoft.com/office/drawing/2014/main" id="{3E98110B-69C1-4186-8332-F8424EAF83D8}"/>
            </a:ext>
          </a:extLst>
        </xdr:cNvPr>
        <xdr:cNvSpPr txBox="1"/>
      </xdr:nvSpPr>
      <xdr:spPr>
        <a:xfrm>
          <a:off x="5529599" y="4205399"/>
          <a:ext cx="9994336" cy="37946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t>Spreadsheets, Functional Thinking, and Problem Solving Across the Math Curriculum</a:t>
          </a:r>
        </a:p>
        <a:p>
          <a:endParaRPr lang="en-US" sz="1800"/>
        </a:p>
        <a:p>
          <a:r>
            <a:rPr lang="en-US" sz="1800"/>
            <a:t>Spreadsheets provide us with a new way to imagine mathematics, solve classic and authentic problems, learn coding fundamentals, and creatively ask, “What if…”.  Functional Thinking is a digital learning strategy that uses functions and spreadsheets as tools for problem-solving.  The goals of our workshop are for you: 1) To visualize functions, functional thinking, and spreadsheets across K-16 mathematics; 2) To practice exploring and learning math using spreadsheet-based lessons; 3) To examine together applying what you learn to your classroom practice, including preparation for MCAS tests.  You will leave this workshop knowing how to use spreadsheets to learn and teach mathematics; with ideas for implementing functional thinking with strategies for enrichment, remediation and reinforcement for students in need, and with thoughts on new approaches to preparing students for standardized tests. In addition, you will have access to over 125 free problem-based-learning lessons, modules, and courses to take back to your classrooms and schools.</a:t>
          </a:r>
        </a:p>
      </xdr:txBody>
    </xdr:sp>
    <xdr:clientData/>
  </xdr:twoCellAnchor>
  <xdr:twoCellAnchor editAs="oneCell">
    <xdr:from>
      <xdr:col>8</xdr:col>
      <xdr:colOff>253999</xdr:colOff>
      <xdr:row>7</xdr:row>
      <xdr:rowOff>0</xdr:rowOff>
    </xdr:from>
    <xdr:to>
      <xdr:col>19</xdr:col>
      <xdr:colOff>86972</xdr:colOff>
      <xdr:row>12</xdr:row>
      <xdr:rowOff>27214</xdr:rowOff>
    </xdr:to>
    <xdr:pic>
      <xdr:nvPicPr>
        <xdr:cNvPr id="4" name="Picture 3">
          <a:hlinkClick xmlns:r="http://schemas.openxmlformats.org/officeDocument/2006/relationships" r:id="rId2"/>
          <a:extLst>
            <a:ext uri="{FF2B5EF4-FFF2-40B4-BE49-F238E27FC236}">
              <a16:creationId xmlns:a16="http://schemas.microsoft.com/office/drawing/2014/main" id="{6CE7B06F-AC52-44F2-9CDE-AB7FE74AE7E0}"/>
            </a:ext>
          </a:extLst>
        </xdr:cNvPr>
        <xdr:cNvPicPr>
          <a:picLocks noChangeAspect="1"/>
        </xdr:cNvPicPr>
      </xdr:nvPicPr>
      <xdr:blipFill>
        <a:blip xmlns:r="http://schemas.openxmlformats.org/officeDocument/2006/relationships" r:embed="rId3"/>
        <a:stretch>
          <a:fillRect/>
        </a:stretch>
      </xdr:blipFill>
      <xdr:spPr>
        <a:xfrm>
          <a:off x="4540249" y="1974850"/>
          <a:ext cx="6081373" cy="17163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hatifmath.org/Users/ryanmcquade/Dropbox/Ryan/Wild%20and%20Crazy.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yanmcquade\Downloads\C:\Users\ryanmcquade\Dropbox\Ryan\Wild%20and%20Crazy.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ryanmcquade\Dropbox\Ryan\Wild%20and%20Crazy.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hatifmath.org/Users/ryanmcquade/Dropbox/Ryan/Spreadsheet%20Curriculum.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ryanmcquade\Dropbox\Ryan\Spreadsheet%20Curriculum.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ryanmcquade\Downloads\C:\Users\ryanmcquade\Dropbox\Ryan\Spreadsheet%20Curriculum.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hatifmath.org/Users/ryanmcquade/Dropbox/Ryan/Wild%20and%20Crazy.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ryanmcquade\Downloads\C:\Users\ryanmcquade\Dropbox\Ryan\Wild%20and%20Crazy.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ryanmcquade\Dropbox\Ryan\Wild%20and%20Craz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overy"/>
      <sheetName val="Ellipse"/>
      <sheetName val="Circle"/>
      <sheetName val="Inequalities"/>
      <sheetName val="Static Axes"/>
      <sheetName val="Sine Function"/>
      <sheetName val="Polynomial Functions"/>
      <sheetName val="Pi"/>
      <sheetName val="Rate of Growth"/>
      <sheetName val="Fibonacci"/>
      <sheetName val="Fibonacci 2"/>
      <sheetName val="Strings"/>
      <sheetName val="Quadratic Functions"/>
      <sheetName val="Linear Functions"/>
      <sheetName val="Intersecting Lines"/>
      <sheetName val="Pythagorean Triples"/>
      <sheetName val="Similarity"/>
      <sheetName val="Transformations"/>
      <sheetName val="Multiplying Integers"/>
      <sheetName val="Binomial Products"/>
      <sheetName val="True False Switch"/>
      <sheetName val="Circles"/>
      <sheetName val="Clock"/>
      <sheetName val="Triangle"/>
      <sheetName val="Sheet8"/>
    </sheetNames>
    <sheetDataSet>
      <sheetData sheetId="0"/>
      <sheetData sheetId="1"/>
      <sheetData sheetId="2">
        <row r="10">
          <cell r="D10">
            <v>1</v>
          </cell>
        </row>
      </sheetData>
      <sheetData sheetId="3"/>
      <sheetData sheetId="4"/>
      <sheetData sheetId="5"/>
      <sheetData sheetId="6"/>
      <sheetData sheetId="7"/>
      <sheetData sheetId="8"/>
      <sheetData sheetId="9"/>
      <sheetData sheetId="10"/>
      <sheetData sheetId="11"/>
      <sheetData sheetId="12">
        <row r="10">
          <cell r="D10">
            <v>-5</v>
          </cell>
          <cell r="E10">
            <v>-7</v>
          </cell>
        </row>
      </sheetData>
      <sheetData sheetId="13"/>
      <sheetData sheetId="14"/>
      <sheetData sheetId="15"/>
      <sheetData sheetId="16"/>
      <sheetData sheetId="17"/>
      <sheetData sheetId="18"/>
      <sheetData sheetId="19"/>
      <sheetData sheetId="20"/>
      <sheetData sheetId="21"/>
      <sheetData sheetId="22"/>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dratic Function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overy"/>
      <sheetName val="Ellipse"/>
      <sheetName val="Circle"/>
      <sheetName val="Inequalities"/>
      <sheetName val="Static Axes"/>
      <sheetName val="Sine Function"/>
      <sheetName val="Polynomial Functions"/>
      <sheetName val="Pi"/>
      <sheetName val="Rate of Growth"/>
      <sheetName val="Fibonacci"/>
      <sheetName val="Fibonacci 2"/>
      <sheetName val="Strings"/>
      <sheetName val="Quadratic Functions"/>
      <sheetName val="Linear Functions"/>
      <sheetName val="Intersecting Lines"/>
      <sheetName val="Pythagorean Triples"/>
      <sheetName val="Similarity"/>
      <sheetName val="Transformations"/>
      <sheetName val="Multiplying Integers"/>
      <sheetName val="Binomial Products"/>
      <sheetName val="True False Switch"/>
      <sheetName val="Circles"/>
      <sheetName val="Clock"/>
      <sheetName val="Triangle"/>
      <sheetName val="Sheet8"/>
    </sheetNames>
    <sheetDataSet>
      <sheetData sheetId="0"/>
      <sheetData sheetId="1"/>
      <sheetData sheetId="2">
        <row r="10">
          <cell r="D10">
            <v>1</v>
          </cell>
        </row>
      </sheetData>
      <sheetData sheetId="3"/>
      <sheetData sheetId="4"/>
      <sheetData sheetId="5"/>
      <sheetData sheetId="6"/>
      <sheetData sheetId="7"/>
      <sheetData sheetId="8"/>
      <sheetData sheetId="9"/>
      <sheetData sheetId="10"/>
      <sheetData sheetId="11"/>
      <sheetData sheetId="12">
        <row r="10">
          <cell r="D10">
            <v>-5</v>
          </cell>
          <cell r="E10">
            <v>-7</v>
          </cell>
        </row>
      </sheetData>
      <sheetData sheetId="13"/>
      <sheetData sheetId="14"/>
      <sheetData sheetId="15"/>
      <sheetData sheetId="16"/>
      <sheetData sheetId="17"/>
      <sheetData sheetId="18"/>
      <sheetData sheetId="19"/>
      <sheetData sheetId="20"/>
      <sheetData sheetId="21"/>
      <sheetData sheetId="22"/>
      <sheetData sheetId="23" refreshError="1"/>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Count"/>
      <sheetName val="Count Cells"/>
      <sheetName val="Rows and Columns"/>
      <sheetName val="100's Table"/>
      <sheetName val="Place Value"/>
      <sheetName val="Shape"/>
      <sheetName val="Perimeter"/>
      <sheetName val="Area"/>
      <sheetName val="Column sum"/>
      <sheetName val="Count By"/>
      <sheetName val="Multiples"/>
      <sheetName val="The Multiplication Table"/>
      <sheetName val="Squares"/>
      <sheetName val="Products are Areas"/>
      <sheetName val="Areas"/>
      <sheetName val="Sheet6"/>
      <sheetName val="Sheet7"/>
      <sheetName val="Symmetry Patterns"/>
      <sheetName val="Factors"/>
      <sheetName val="Prime Numbers"/>
      <sheetName val="Addition"/>
      <sheetName val="Adding two numbers"/>
      <sheetName val="The Addition Table"/>
      <sheetName val="Distributive Property"/>
      <sheetName val="The Times Table Factors"/>
      <sheetName val="Factors and Rectangles"/>
      <sheetName val="Division Table"/>
      <sheetName val="Ratio"/>
      <sheetName val="Greater Than and Less Than"/>
      <sheetName val="9 to 5"/>
      <sheetName val="Biggest and Smallest Ratios"/>
      <sheetName val="Doubles"/>
      <sheetName val="Are these the same"/>
      <sheetName val="How about these"/>
      <sheetName val="Lines of equal ratios"/>
      <sheetName val="Simplest Ratio"/>
      <sheetName val="Adding Ratios"/>
      <sheetName val="Adding Ratios Series"/>
      <sheetName val="Subtracting Ratios"/>
      <sheetName val="Multiplying Ratios 1"/>
      <sheetName val="Multiplying Ratios 2"/>
      <sheetName val="Multiplying Ratios 3"/>
      <sheetName val="To Divide"/>
      <sheetName val="Dividing Ratios"/>
      <sheetName val="Fractions"/>
      <sheetName val="Add unlike denomators"/>
      <sheetName val="Ratio as Decimal"/>
      <sheetName val="Ratio as Percent"/>
      <sheetName val="Ratio &amp; Proportion"/>
      <sheetName val="Proportion"/>
      <sheetName val="Proportional ordered pairs"/>
      <sheetName val="Ordered Pairs"/>
      <sheetName val="Ordered pair pairs"/>
      <sheetName val="Ordered Pair Patterns"/>
      <sheetName val="Average"/>
      <sheetName val="Graphing"/>
      <sheetName val="Doubling"/>
      <sheetName val="Probability"/>
      <sheetName val="Square Numbers"/>
      <sheetName val="Negative Numbers"/>
      <sheetName val="Conditional Formatting"/>
      <sheetName val="Out of the Box"/>
      <sheetName val="Triangular Numbers"/>
      <sheetName val="Sheet1"/>
      <sheetName val="Triangular Numbers in 4"/>
      <sheetName val="Powers of 10"/>
      <sheetName val="Dollars"/>
      <sheetName val="Multiplying Integers"/>
      <sheetName val="Distance"/>
      <sheetName val="Mean,Media,Mode"/>
      <sheetName val="Rickys Linear Eq 1"/>
      <sheetName val="Rickys Linear Eq 2"/>
      <sheetName val="Simple Interest"/>
      <sheetName val="Compound Interest"/>
      <sheetName val="Other"/>
      <sheetName val="Markup"/>
      <sheetName val="Series"/>
      <sheetName val="Exponents &amp; Logarithms"/>
      <sheetName val="Inverse Functions (2)"/>
      <sheetName val="Inverse Functions"/>
      <sheetName val="Lab Man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
          <cell r="T7">
            <v>1</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Count"/>
      <sheetName val="Count Cells"/>
      <sheetName val="Rows and Columns"/>
      <sheetName val="100's Table"/>
      <sheetName val="Place Value"/>
      <sheetName val="Shape"/>
      <sheetName val="Perimeter"/>
      <sheetName val="Area"/>
      <sheetName val="Column sum"/>
      <sheetName val="Count By"/>
      <sheetName val="Multiples"/>
      <sheetName val="The Multiplication Table"/>
      <sheetName val="Squares"/>
      <sheetName val="Products are Areas"/>
      <sheetName val="Areas"/>
      <sheetName val="Sheet6"/>
      <sheetName val="Sheet7"/>
      <sheetName val="Symmetry Patterns"/>
      <sheetName val="Factors"/>
      <sheetName val="Prime Numbers"/>
      <sheetName val="Addition"/>
      <sheetName val="Adding two numbers"/>
      <sheetName val="The Addition Table"/>
      <sheetName val="Distributive Property"/>
      <sheetName val="The Times Table Factors"/>
      <sheetName val="Factors and Rectangles"/>
      <sheetName val="Division Table"/>
      <sheetName val="Ratio"/>
      <sheetName val="Greater Than and Less Than"/>
      <sheetName val="9 to 5"/>
      <sheetName val="Biggest and Smallest Ratios"/>
      <sheetName val="Doubles"/>
      <sheetName val="Are these the same"/>
      <sheetName val="How about these"/>
      <sheetName val="Lines of equal ratios"/>
      <sheetName val="Simplest Ratio"/>
      <sheetName val="Adding Ratios"/>
      <sheetName val="Adding Ratios Series"/>
      <sheetName val="Subtracting Ratios"/>
      <sheetName val="Multiplying Ratios 1"/>
      <sheetName val="Multiplying Ratios 2"/>
      <sheetName val="Multiplying Ratios 3"/>
      <sheetName val="To Divide"/>
      <sheetName val="Dividing Ratios"/>
      <sheetName val="Fractions"/>
      <sheetName val="Add unlike denomators"/>
      <sheetName val="Ratio as Decimal"/>
      <sheetName val="Ratio as Percent"/>
      <sheetName val="Ratio &amp; Proportion"/>
      <sheetName val="Proportion"/>
      <sheetName val="Proportional ordered pairs"/>
      <sheetName val="Ordered Pairs"/>
      <sheetName val="Ordered pair pairs"/>
      <sheetName val="Ordered Pair Patterns"/>
      <sheetName val="Average"/>
      <sheetName val="Graphing"/>
      <sheetName val="Doubling"/>
      <sheetName val="Probability"/>
      <sheetName val="Square Numbers"/>
      <sheetName val="Negative Numbers"/>
      <sheetName val="Conditional Formatting"/>
      <sheetName val="Out of the Box"/>
      <sheetName val="Triangular Numbers"/>
      <sheetName val="Sheet1"/>
      <sheetName val="Triangular Numbers in 4"/>
      <sheetName val="Powers of 10"/>
      <sheetName val="Dollars"/>
      <sheetName val="Multiplying Integers"/>
      <sheetName val="Distance"/>
      <sheetName val="Mean,Media,Mode"/>
      <sheetName val="Rickys Linear Eq 1"/>
      <sheetName val="Rickys Linear Eq 2"/>
      <sheetName val="Simple Interest"/>
      <sheetName val="Compound Interest"/>
      <sheetName val="Other"/>
      <sheetName val="Markup"/>
      <sheetName val="Series"/>
      <sheetName val="Exponents &amp; Logarithms"/>
      <sheetName val="Inverse Functions (2)"/>
      <sheetName val="Inverse Functions"/>
      <sheetName val="Lab Man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
          <cell r="T7">
            <v>1</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s Table"/>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ue False Switch"/>
      <sheetName val="Quadratic Functions"/>
      <sheetName val="Circles"/>
      <sheetName val="Sheet1"/>
      <sheetName val="Clock"/>
      <sheetName val="Transformations"/>
    </sheetNames>
    <sheetDataSet>
      <sheetData sheetId="0"/>
      <sheetData sheetId="1">
        <row r="4">
          <cell r="E4" t="str">
            <v>c</v>
          </cell>
        </row>
      </sheetData>
      <sheetData sheetId="2">
        <row r="3">
          <cell r="C3">
            <v>1</v>
          </cell>
        </row>
      </sheetData>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dratic Functions"/>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ue False Switch"/>
      <sheetName val="Quadratic Functions"/>
      <sheetName val="Circles"/>
      <sheetName val="Sheet1"/>
      <sheetName val="Clock"/>
      <sheetName val="Transformations"/>
    </sheetNames>
    <sheetDataSet>
      <sheetData sheetId="0"/>
      <sheetData sheetId="1">
        <row r="4">
          <cell r="E4" t="str">
            <v>c</v>
          </cell>
        </row>
      </sheetData>
      <sheetData sheetId="2">
        <row r="3">
          <cell r="C3">
            <v>1</v>
          </cell>
        </row>
      </sheetData>
      <sheetData sheetId="3"/>
      <sheetData sheetId="4"/>
      <sheetData sheetId="5"/>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8-04-11T23:59:31.177"/>
    </inkml:context>
    <inkml:brush xml:id="br0">
      <inkml:brushProperty name="width" value="0.03969" units="cm"/>
      <inkml:brushProperty name="height" value="0.03969" units="cm"/>
      <inkml:brushProperty name="ignorePressure" value="1"/>
    </inkml:brush>
  </inkml:definitions>
  <inkml:trace contextRef="#ctx0" brushRef="#br0">39518 8808</inkml:trace>
</inkml:ink>
</file>

<file path=xl/ink/ink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8-04-12T00:11:16.694"/>
    </inkml:context>
    <inkml:brush xml:id="br0">
      <inkml:brushProperty name="width" value="0.03969" units="cm"/>
      <inkml:brushProperty name="height" value="0.03969" units="cm"/>
      <inkml:brushProperty name="ignorePressure" value="1"/>
    </inkml:brush>
  </inkml:definitions>
  <inkml:trace contextRef="#ctx0" brushRef="#br0">40708 10432</inkml:trace>
</inkml:ink>
</file>

<file path=xl/ink/ink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8-04-12T00:11:16.695"/>
    </inkml:context>
    <inkml:brush xml:id="br0">
      <inkml:brushProperty name="width" value="0.03969" units="cm"/>
      <inkml:brushProperty name="height" value="0.03969" units="cm"/>
      <inkml:brushProperty name="ignorePressure" value="1"/>
    </inkml:brush>
  </inkml:definitions>
  <inkml:trace contextRef="#ctx0" brushRef="#br0">40803 10735,'0'6,"0"3</inkml:trace>
  <inkml:trace contextRef="#ctx0" brushRef="#br0" timeOffset="1">40822 11000</inkml:trace>
</inkml:ink>
</file>

<file path=xl/ink/ink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8-04-12T00:11:16.697"/>
    </inkml:context>
    <inkml:brush xml:id="br0">
      <inkml:brushProperty name="width" value="0.03969" units="cm"/>
      <inkml:brushProperty name="height" value="0.03969" units="cm"/>
      <inkml:brushProperty name="ignorePressure" value="1"/>
    </inkml:brush>
  </inkml:definitions>
  <inkml:trace contextRef="#ctx0" brushRef="#br0">49175 8997</inkml:trace>
</inkml:ink>
</file>

<file path=xl/ink/ink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8-04-12T00:11:16.698"/>
    </inkml:context>
    <inkml:brush xml:id="br0">
      <inkml:brushProperty name="width" value="0.03969" units="cm"/>
      <inkml:brushProperty name="height" value="0.03969" units="cm"/>
      <inkml:brushProperty name="ignorePressure" value="1"/>
    </inkml:brush>
  </inkml:definitions>
  <inkml:trace contextRef="#ctx0" brushRef="#br0">14383 13154</inkml:trace>
</inkml:ink>
</file>

<file path=xl/ink/ink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8-04-12T00:11:16.699"/>
    </inkml:context>
    <inkml:brush xml:id="br0">
      <inkml:brushProperty name="width" value="0.03969" units="cm"/>
      <inkml:brushProperty name="height" value="0.03969" units="cm"/>
      <inkml:brushProperty name="ignorePressure" value="1"/>
    </inkml:brush>
  </inkml:definitions>
  <inkml:trace contextRef="#ctx0" brushRef="#br0">14383 13154</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8-04-11T23:59:31.178"/>
    </inkml:context>
    <inkml:brush xml:id="br0">
      <inkml:brushProperty name="width" value="0.03969" units="cm"/>
      <inkml:brushProperty name="height" value="0.03969" units="cm"/>
      <inkml:brushProperty name="ignorePressure" value="1"/>
    </inkml:brush>
  </inkml:definitions>
  <inkml:trace contextRef="#ctx0" brushRef="#br0">40803 10735</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8-04-11T23:59:31.178"/>
    </inkml:context>
    <inkml:brush xml:id="br0">
      <inkml:brushProperty name="width" value="0.03969" units="cm"/>
      <inkml:brushProperty name="height" value="0.03969" units="cm"/>
      <inkml:brushProperty name="ignorePressure" value="1"/>
    </inkml:brush>
  </inkml:definitions>
  <inkml:trace contextRef="#ctx0" brushRef="#br0">40708 10432</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8-04-11T23:59:31.179"/>
    </inkml:context>
    <inkml:brush xml:id="br0">
      <inkml:brushProperty name="width" value="0.03969" units="cm"/>
      <inkml:brushProperty name="height" value="0.03969" units="cm"/>
      <inkml:brushProperty name="ignorePressure" value="1"/>
    </inkml:brush>
  </inkml:definitions>
  <inkml:trace contextRef="#ctx0" brushRef="#br0">40803 10735,'0'6,"0"3</inkml:trace>
  <inkml:trace contextRef="#ctx0" brushRef="#br0" timeOffset="1">40822 11000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8-04-11T23:59:31.181"/>
    </inkml:context>
    <inkml:brush xml:id="br0">
      <inkml:brushProperty name="width" value="0.03969" units="cm"/>
      <inkml:brushProperty name="height" value="0.03969" units="cm"/>
      <inkml:brushProperty name="ignorePressure" value="1"/>
    </inkml:brush>
  </inkml:definitions>
  <inkml:trace contextRef="#ctx0" brushRef="#br0">49175 8997</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8-04-11T23:59:31.182"/>
    </inkml:context>
    <inkml:brush xml:id="br0">
      <inkml:brushProperty name="width" value="0.03969" units="cm"/>
      <inkml:brushProperty name="height" value="0.03969" units="cm"/>
      <inkml:brushProperty name="ignorePressure" value="1"/>
    </inkml:brush>
  </inkml:definitions>
  <inkml:trace contextRef="#ctx0" brushRef="#br0">14383 13154</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8-04-11T23:59:31.183"/>
    </inkml:context>
    <inkml:brush xml:id="br0">
      <inkml:brushProperty name="width" value="0.03969" units="cm"/>
      <inkml:brushProperty name="height" value="0.03969" units="cm"/>
      <inkml:brushProperty name="ignorePressure" value="1"/>
    </inkml:brush>
  </inkml:definitions>
  <inkml:trace contextRef="#ctx0" brushRef="#br0">14383 13154</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8-04-12T00:11:16.693"/>
    </inkml:context>
    <inkml:brush xml:id="br0">
      <inkml:brushProperty name="width" value="0.03969" units="cm"/>
      <inkml:brushProperty name="height" value="0.03969" units="cm"/>
      <inkml:brushProperty name="ignorePressure" value="1"/>
    </inkml:brush>
  </inkml:definitions>
  <inkml:trace contextRef="#ctx0" brushRef="#br0">39518 8808</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8-04-12T00:11:16.694"/>
    </inkml:context>
    <inkml:brush xml:id="br0">
      <inkml:brushProperty name="width" value="0.03969" units="cm"/>
      <inkml:brushProperty name="height" value="0.03969" units="cm"/>
      <inkml:brushProperty name="ignorePressure" value="1"/>
    </inkml:brush>
  </inkml:definitions>
  <inkml:trace contextRef="#ctx0" brushRef="#br0">40803 10735</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hatifmath.org/" TargetMode="External"/><Relationship Id="rId2" Type="http://schemas.openxmlformats.org/officeDocument/2006/relationships/hyperlink" Target="https://whatifmath.org/" TargetMode="External"/><Relationship Id="rId1" Type="http://schemas.openxmlformats.org/officeDocument/2006/relationships/hyperlink" Target="https://whatifmath.org/lab-gallery/"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hatifmath.org/contact-us/" TargetMode="Externa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whatifmath.org/wp-content/uploads/2014/08/lab.systemsofequations1.xlsx" TargetMode="External"/><Relationship Id="rId7" Type="http://schemas.openxmlformats.org/officeDocument/2006/relationships/hyperlink" Target="http://whatifmath.org/contact-us/" TargetMode="External"/><Relationship Id="rId2" Type="http://schemas.openxmlformats.org/officeDocument/2006/relationships/hyperlink" Target="http://whatifmath.org/wp-content/uploads/2014/08/lab.stringchallenge.xlsx" TargetMode="External"/><Relationship Id="rId1" Type="http://schemas.openxmlformats.org/officeDocument/2006/relationships/hyperlink" Target="http://whatifmath.org/wp-content/uploads/2014/08/lab.linearfunctions.xlsx" TargetMode="External"/><Relationship Id="rId6" Type="http://schemas.openxmlformats.org/officeDocument/2006/relationships/hyperlink" Target="http://whatifmath.org/contact-us/" TargetMode="External"/><Relationship Id="rId5" Type="http://schemas.openxmlformats.org/officeDocument/2006/relationships/hyperlink" Target="http://whatifmath.org/contact-us/" TargetMode="External"/><Relationship Id="rId4" Type="http://schemas.openxmlformats.org/officeDocument/2006/relationships/hyperlink" Target="http://whatifmath.org/contact-us/" TargetMode="External"/><Relationship Id="rId9"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hyperlink" Target="http://whatifmath.org/contact-us/" TargetMode="External"/><Relationship Id="rId13" Type="http://schemas.openxmlformats.org/officeDocument/2006/relationships/hyperlink" Target="http://whatifmath.org/contact-us/" TargetMode="External"/><Relationship Id="rId18" Type="http://schemas.openxmlformats.org/officeDocument/2006/relationships/hyperlink" Target="http://whatifmath.org/wp-content/uploads/2014/08/lab.solvingequations.xlsx" TargetMode="External"/><Relationship Id="rId3" Type="http://schemas.openxmlformats.org/officeDocument/2006/relationships/hyperlink" Target="http://whatifmath.org/contact-us/" TargetMode="External"/><Relationship Id="rId7" Type="http://schemas.openxmlformats.org/officeDocument/2006/relationships/hyperlink" Target="http://whatifmath.org/contact-us/" TargetMode="External"/><Relationship Id="rId12" Type="http://schemas.openxmlformats.org/officeDocument/2006/relationships/hyperlink" Target="http://whatifmath.org/contact-us/" TargetMode="External"/><Relationship Id="rId17" Type="http://schemas.openxmlformats.org/officeDocument/2006/relationships/hyperlink" Target="http://whatifmath.org/wp-content/uploads/2014/08/lab.linearfunctions.xlsx" TargetMode="External"/><Relationship Id="rId2" Type="http://schemas.openxmlformats.org/officeDocument/2006/relationships/hyperlink" Target="http://whatifmath.org/contact-us/" TargetMode="External"/><Relationship Id="rId16" Type="http://schemas.openxmlformats.org/officeDocument/2006/relationships/hyperlink" Target="http://whatifmath.org/wp-content/uploads/2015/10/lab.exploringtriangles.xlsx" TargetMode="External"/><Relationship Id="rId1" Type="http://schemas.openxmlformats.org/officeDocument/2006/relationships/hyperlink" Target="http://whatifmath.org/contact-us/" TargetMode="External"/><Relationship Id="rId6" Type="http://schemas.openxmlformats.org/officeDocument/2006/relationships/hyperlink" Target="http://whatifmath.org/contact-us/" TargetMode="External"/><Relationship Id="rId11" Type="http://schemas.openxmlformats.org/officeDocument/2006/relationships/hyperlink" Target="http://whatifmath.org/contact-us/" TargetMode="External"/><Relationship Id="rId5" Type="http://schemas.openxmlformats.org/officeDocument/2006/relationships/hyperlink" Target="http://whatifmath.org/contact-us/" TargetMode="External"/><Relationship Id="rId15" Type="http://schemas.openxmlformats.org/officeDocument/2006/relationships/hyperlink" Target="http://whatifmath.org/contact-us/" TargetMode="External"/><Relationship Id="rId10" Type="http://schemas.openxmlformats.org/officeDocument/2006/relationships/hyperlink" Target="http://whatifmath.org/contact-us/" TargetMode="External"/><Relationship Id="rId19" Type="http://schemas.openxmlformats.org/officeDocument/2006/relationships/drawing" Target="../drawings/drawing5.xml"/><Relationship Id="rId4" Type="http://schemas.openxmlformats.org/officeDocument/2006/relationships/hyperlink" Target="http://whatifmath.org/contact-us/" TargetMode="External"/><Relationship Id="rId9" Type="http://schemas.openxmlformats.org/officeDocument/2006/relationships/hyperlink" Target="http://whatifmath.org/contact-us/" TargetMode="External"/><Relationship Id="rId14" Type="http://schemas.openxmlformats.org/officeDocument/2006/relationships/hyperlink" Target="http://whatifmath.org/contact-u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hatifmath.org/contact-us/" TargetMode="External"/><Relationship Id="rId13" Type="http://schemas.openxmlformats.org/officeDocument/2006/relationships/hyperlink" Target="http://whatifmath.org/contact-us/" TargetMode="External"/><Relationship Id="rId18" Type="http://schemas.openxmlformats.org/officeDocument/2006/relationships/hyperlink" Target="http://whatifmath.org/wp-content/uploads/2014/08/lab.makeahundredstable.xlsx" TargetMode="External"/><Relationship Id="rId3" Type="http://schemas.openxmlformats.org/officeDocument/2006/relationships/hyperlink" Target="http://whatifmath.org/contact-us/" TargetMode="External"/><Relationship Id="rId7" Type="http://schemas.openxmlformats.org/officeDocument/2006/relationships/hyperlink" Target="http://whatifmath.org/contact-us/" TargetMode="External"/><Relationship Id="rId12" Type="http://schemas.openxmlformats.org/officeDocument/2006/relationships/hyperlink" Target="http://whatifmath.org/contact-us/" TargetMode="External"/><Relationship Id="rId17" Type="http://schemas.openxmlformats.org/officeDocument/2006/relationships/hyperlink" Target="http://whatifmath.org/wp-content/uploads/2014/08/lab.additionpatterns.xlsx" TargetMode="External"/><Relationship Id="rId2" Type="http://schemas.openxmlformats.org/officeDocument/2006/relationships/hyperlink" Target="http://whatifmath.org/contact-us/" TargetMode="External"/><Relationship Id="rId16" Type="http://schemas.openxmlformats.org/officeDocument/2006/relationships/hyperlink" Target="http://whatifmath.org/wp-content/uploads/2015/10/lab.numberpatterns.xlsx" TargetMode="External"/><Relationship Id="rId1" Type="http://schemas.openxmlformats.org/officeDocument/2006/relationships/hyperlink" Target="http://whatifmath.org/contact-us/" TargetMode="External"/><Relationship Id="rId6" Type="http://schemas.openxmlformats.org/officeDocument/2006/relationships/hyperlink" Target="http://whatifmath.org/contact-us/" TargetMode="External"/><Relationship Id="rId11" Type="http://schemas.openxmlformats.org/officeDocument/2006/relationships/hyperlink" Target="http://whatifmath.org/contact-us/" TargetMode="External"/><Relationship Id="rId5" Type="http://schemas.openxmlformats.org/officeDocument/2006/relationships/hyperlink" Target="http://whatifmath.org/contact-us/" TargetMode="External"/><Relationship Id="rId15" Type="http://schemas.openxmlformats.org/officeDocument/2006/relationships/hyperlink" Target="http://whatifmath.org/contact-us/" TargetMode="External"/><Relationship Id="rId10" Type="http://schemas.openxmlformats.org/officeDocument/2006/relationships/hyperlink" Target="http://whatifmath.org/contact-us/" TargetMode="External"/><Relationship Id="rId19" Type="http://schemas.openxmlformats.org/officeDocument/2006/relationships/drawing" Target="../drawings/drawing6.xml"/><Relationship Id="rId4" Type="http://schemas.openxmlformats.org/officeDocument/2006/relationships/hyperlink" Target="http://whatifmath.org/contact-us/" TargetMode="External"/><Relationship Id="rId9" Type="http://schemas.openxmlformats.org/officeDocument/2006/relationships/hyperlink" Target="http://whatifmath.org/contact-us/" TargetMode="External"/><Relationship Id="rId14" Type="http://schemas.openxmlformats.org/officeDocument/2006/relationships/hyperlink" Target="http://whatifmath.org/contact-us/"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hatifmath.org/contact-us/" TargetMode="External"/><Relationship Id="rId13" Type="http://schemas.openxmlformats.org/officeDocument/2006/relationships/hyperlink" Target="http://whatifmath.org/contact-us/" TargetMode="External"/><Relationship Id="rId3" Type="http://schemas.openxmlformats.org/officeDocument/2006/relationships/hyperlink" Target="http://whatifmath.org/wp-content/uploads/2014/08/lab.pascalstriangle1.xlsx" TargetMode="External"/><Relationship Id="rId7" Type="http://schemas.openxmlformats.org/officeDocument/2006/relationships/hyperlink" Target="http://whatifmath.org/contact-us/" TargetMode="External"/><Relationship Id="rId12" Type="http://schemas.openxmlformats.org/officeDocument/2006/relationships/hyperlink" Target="http://whatifmath.org/contact-us/" TargetMode="External"/><Relationship Id="rId2" Type="http://schemas.openxmlformats.org/officeDocument/2006/relationships/hyperlink" Target="http://whatifmath.org/wp-content/uploads/2014/08/lab.fibonaccissequence.xlsx" TargetMode="External"/><Relationship Id="rId16" Type="http://schemas.openxmlformats.org/officeDocument/2006/relationships/drawing" Target="../drawings/drawing7.xml"/><Relationship Id="rId1" Type="http://schemas.openxmlformats.org/officeDocument/2006/relationships/hyperlink" Target="http://whatifmath.org/wp-content/uploads/2014/08/lab.lightsout.xlsx" TargetMode="External"/><Relationship Id="rId6" Type="http://schemas.openxmlformats.org/officeDocument/2006/relationships/hyperlink" Target="http://whatifmath.org/contact-us/" TargetMode="External"/><Relationship Id="rId11" Type="http://schemas.openxmlformats.org/officeDocument/2006/relationships/hyperlink" Target="http://whatifmath.org/contact-us/" TargetMode="External"/><Relationship Id="rId5" Type="http://schemas.openxmlformats.org/officeDocument/2006/relationships/hyperlink" Target="http://whatifmath.org/contact-us/" TargetMode="External"/><Relationship Id="rId15" Type="http://schemas.openxmlformats.org/officeDocument/2006/relationships/hyperlink" Target="http://whatifmath.org/contact-us/" TargetMode="External"/><Relationship Id="rId10" Type="http://schemas.openxmlformats.org/officeDocument/2006/relationships/hyperlink" Target="http://whatifmath.org/contact-us/" TargetMode="External"/><Relationship Id="rId4" Type="http://schemas.openxmlformats.org/officeDocument/2006/relationships/hyperlink" Target="http://whatifmath.org/contact-us/" TargetMode="External"/><Relationship Id="rId9" Type="http://schemas.openxmlformats.org/officeDocument/2006/relationships/hyperlink" Target="http://whatifmath.org/contact-us/" TargetMode="External"/><Relationship Id="rId14" Type="http://schemas.openxmlformats.org/officeDocument/2006/relationships/hyperlink" Target="http://whatifmath.org/contact-us/"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6.bin"/><Relationship Id="rId1" Type="http://schemas.openxmlformats.org/officeDocument/2006/relationships/hyperlink" Target="https://goo.gl/forms/gvCYwpyurTIyRtzl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12E00-7380-4FC5-8F3A-EF676FBD0565}">
  <sheetPr>
    <tabColor rgb="FF00B050"/>
  </sheetPr>
  <dimension ref="A1:BC43"/>
  <sheetViews>
    <sheetView showGridLines="0" tabSelected="1" zoomScale="70" zoomScaleNormal="70" workbookViewId="0">
      <selection activeCell="J2" sqref="J2:S3"/>
    </sheetView>
  </sheetViews>
  <sheetFormatPr defaultColWidth="13.06640625" defaultRowHeight="18" customHeight="1"/>
  <cols>
    <col min="1" max="2" width="3.265625" style="4" customWidth="1"/>
    <col min="3" max="3" width="6.53125" style="4" customWidth="1"/>
    <col min="4" max="5" width="13.06640625" style="4"/>
    <col min="6" max="6" width="12.796875" style="4" customWidth="1"/>
    <col min="7" max="9" width="4.59765625" style="4" customWidth="1"/>
    <col min="10" max="13" width="6.53125" style="4" customWidth="1"/>
    <col min="14" max="14" width="12.796875" style="4" customWidth="1"/>
    <col min="15" max="16" width="13.06640625" style="4" customWidth="1"/>
    <col min="17" max="55" width="6.53125" style="4" customWidth="1"/>
    <col min="56" max="56" width="4.59765625" style="4" customWidth="1"/>
    <col min="57" max="16384" width="13.06640625" style="4"/>
  </cols>
  <sheetData>
    <row r="1" spans="1:55" ht="18" customHeight="1">
      <c r="A1" s="1"/>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62"/>
      <c r="AR1" s="62"/>
      <c r="AS1" s="62"/>
      <c r="AT1" s="62"/>
      <c r="AU1" s="62"/>
      <c r="AV1" s="62"/>
      <c r="AW1" s="62"/>
      <c r="AX1" s="62"/>
      <c r="AY1" s="62"/>
      <c r="AZ1" s="62"/>
      <c r="BA1" s="62"/>
      <c r="BB1" s="62"/>
      <c r="BC1" s="62"/>
    </row>
    <row r="2" spans="1:55" ht="18" customHeight="1">
      <c r="A2" s="5"/>
      <c r="B2" s="5"/>
      <c r="C2" s="5"/>
      <c r="D2" s="658" t="s">
        <v>32</v>
      </c>
      <c r="E2" s="658"/>
      <c r="F2" s="658"/>
      <c r="G2" s="658"/>
      <c r="H2" s="658"/>
      <c r="I2" s="658"/>
      <c r="J2" s="659" t="s">
        <v>33</v>
      </c>
      <c r="K2" s="659"/>
      <c r="L2" s="659"/>
      <c r="M2" s="659"/>
      <c r="N2" s="659"/>
      <c r="O2" s="659"/>
      <c r="P2" s="659"/>
      <c r="Q2" s="659"/>
      <c r="R2" s="659"/>
      <c r="S2" s="659"/>
      <c r="T2" s="63"/>
      <c r="U2" s="7"/>
      <c r="V2" s="7"/>
      <c r="W2" s="7"/>
      <c r="X2" s="7"/>
      <c r="Y2" s="7"/>
      <c r="Z2" s="7"/>
      <c r="AA2" s="7"/>
      <c r="AB2" s="7"/>
      <c r="AC2" s="7"/>
      <c r="AD2" s="7"/>
      <c r="AE2" s="7"/>
      <c r="AF2" s="7"/>
      <c r="AG2" s="7"/>
      <c r="AH2" s="7"/>
      <c r="AI2" s="7"/>
      <c r="AJ2" s="7"/>
      <c r="AK2" s="7"/>
      <c r="AL2" s="7"/>
      <c r="AM2" s="7"/>
      <c r="AN2" s="7"/>
      <c r="AO2" s="7"/>
      <c r="AP2" s="2"/>
      <c r="AQ2" s="62"/>
      <c r="AR2" s="62"/>
      <c r="AS2" s="62"/>
      <c r="AT2" s="62"/>
      <c r="AU2" s="62"/>
      <c r="AV2" s="62"/>
      <c r="AW2" s="62"/>
      <c r="AX2" s="62"/>
      <c r="AY2" s="62"/>
      <c r="AZ2" s="62"/>
      <c r="BA2" s="62"/>
      <c r="BB2" s="62"/>
      <c r="BC2" s="62"/>
    </row>
    <row r="3" spans="1:55" ht="18" customHeight="1">
      <c r="A3" s="5"/>
      <c r="B3" s="5"/>
      <c r="C3" s="5"/>
      <c r="D3" s="658"/>
      <c r="E3" s="658"/>
      <c r="F3" s="658"/>
      <c r="G3" s="658"/>
      <c r="H3" s="658"/>
      <c r="I3" s="658"/>
      <c r="J3" s="659"/>
      <c r="K3" s="659"/>
      <c r="L3" s="659"/>
      <c r="M3" s="659"/>
      <c r="N3" s="659"/>
      <c r="O3" s="659"/>
      <c r="P3" s="659"/>
      <c r="Q3" s="659"/>
      <c r="R3" s="659"/>
      <c r="S3" s="659"/>
      <c r="T3" s="63"/>
      <c r="U3" s="7"/>
      <c r="V3" s="7"/>
      <c r="W3" s="7"/>
      <c r="X3" s="7"/>
      <c r="Y3" s="7"/>
      <c r="Z3" s="7"/>
      <c r="AA3" s="7"/>
      <c r="AB3" s="7"/>
      <c r="AC3" s="7"/>
      <c r="AD3" s="7"/>
      <c r="AE3" s="7"/>
      <c r="AF3" s="7"/>
      <c r="AG3" s="7"/>
      <c r="AH3" s="7"/>
      <c r="AI3" s="7"/>
      <c r="AJ3" s="7"/>
      <c r="AK3" s="7"/>
      <c r="AL3" s="7"/>
      <c r="AM3" s="7"/>
      <c r="AN3" s="7"/>
      <c r="AO3" s="7"/>
      <c r="AP3" s="2"/>
      <c r="AQ3" s="62"/>
      <c r="AR3" s="62"/>
      <c r="AS3" s="62"/>
      <c r="AT3" s="62"/>
      <c r="AU3" s="62"/>
      <c r="AV3" s="62"/>
      <c r="AW3" s="62"/>
      <c r="AX3" s="62"/>
      <c r="AY3" s="62"/>
      <c r="AZ3" s="62"/>
      <c r="BA3" s="62"/>
      <c r="BB3" s="62"/>
      <c r="BC3" s="62"/>
    </row>
    <row r="4" spans="1:55" ht="18" customHeight="1">
      <c r="A4" s="5"/>
      <c r="B4" s="5"/>
      <c r="C4" s="5"/>
      <c r="D4" s="658"/>
      <c r="E4" s="658"/>
      <c r="F4" s="658"/>
      <c r="G4" s="658"/>
      <c r="H4" s="658"/>
      <c r="I4" s="658"/>
      <c r="J4" s="63"/>
      <c r="K4" s="63"/>
      <c r="L4" s="63"/>
      <c r="M4" s="63"/>
      <c r="N4" s="63"/>
      <c r="O4" s="63"/>
      <c r="P4" s="63"/>
      <c r="Q4" s="63"/>
      <c r="R4" s="63"/>
      <c r="S4" s="63"/>
      <c r="T4" s="63"/>
      <c r="U4" s="7"/>
      <c r="V4" s="7"/>
      <c r="W4" s="7"/>
      <c r="X4" s="7"/>
      <c r="Y4" s="7"/>
      <c r="Z4" s="7"/>
      <c r="AA4" s="7"/>
      <c r="AB4" s="7"/>
      <c r="AC4" s="7"/>
      <c r="AD4" s="7"/>
      <c r="AE4" s="7"/>
      <c r="AF4" s="7"/>
      <c r="AG4" s="7"/>
      <c r="AH4" s="7"/>
      <c r="AI4" s="7"/>
      <c r="AJ4" s="7"/>
      <c r="AK4" s="7"/>
      <c r="AL4" s="7"/>
      <c r="AM4" s="7"/>
      <c r="AN4" s="7"/>
      <c r="AO4" s="7"/>
      <c r="AP4" s="2"/>
      <c r="AQ4" s="62"/>
      <c r="AR4" s="62"/>
      <c r="AS4" s="62"/>
      <c r="AT4" s="62"/>
      <c r="AU4" s="62"/>
      <c r="AV4" s="62"/>
      <c r="AW4" s="62"/>
      <c r="AX4" s="62"/>
      <c r="AY4" s="62"/>
      <c r="AZ4" s="62"/>
      <c r="BA4" s="62"/>
      <c r="BB4" s="62"/>
      <c r="BC4" s="62"/>
    </row>
    <row r="5" spans="1:55" ht="40.5" customHeight="1">
      <c r="A5" s="5"/>
      <c r="B5" s="5"/>
      <c r="C5" s="5"/>
      <c r="D5" s="658"/>
      <c r="E5" s="658"/>
      <c r="F5" s="658"/>
      <c r="G5" s="658"/>
      <c r="H5" s="658"/>
      <c r="I5" s="658"/>
      <c r="J5" s="659" t="s">
        <v>34</v>
      </c>
      <c r="K5" s="659"/>
      <c r="L5" s="659"/>
      <c r="M5" s="659"/>
      <c r="N5" s="659"/>
      <c r="O5" s="659"/>
      <c r="P5" s="659"/>
      <c r="Q5" s="659"/>
      <c r="R5" s="659"/>
      <c r="S5" s="659"/>
      <c r="T5" s="63"/>
      <c r="U5" s="7"/>
      <c r="V5" s="660" t="s">
        <v>35</v>
      </c>
      <c r="W5" s="661"/>
      <c r="X5" s="661"/>
      <c r="Y5" s="661"/>
      <c r="Z5" s="661"/>
      <c r="AA5" s="661"/>
      <c r="AB5" s="661"/>
      <c r="AC5" s="661"/>
      <c r="AD5" s="661"/>
      <c r="AE5" s="7"/>
      <c r="AF5" s="7"/>
      <c r="AG5" s="7"/>
      <c r="AH5" s="7"/>
      <c r="AI5" s="7"/>
      <c r="AJ5" s="7"/>
      <c r="AK5" s="7"/>
      <c r="AL5" s="7"/>
      <c r="AM5" s="7"/>
      <c r="AN5" s="7"/>
      <c r="AO5" s="7"/>
      <c r="AP5" s="2"/>
      <c r="AQ5" s="62"/>
      <c r="AR5" s="62"/>
      <c r="AS5" s="62"/>
      <c r="AT5" s="62"/>
      <c r="AU5" s="62"/>
      <c r="AV5" s="62"/>
      <c r="AW5" s="62"/>
      <c r="AX5" s="62"/>
      <c r="AY5" s="62"/>
      <c r="AZ5" s="62"/>
      <c r="BA5" s="62"/>
      <c r="BB5" s="62"/>
      <c r="BC5" s="62"/>
    </row>
    <row r="6" spans="1:55" ht="18" customHeight="1">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2"/>
      <c r="AQ6" s="62"/>
      <c r="AR6" s="62"/>
      <c r="AS6" s="62"/>
      <c r="AT6" s="62"/>
      <c r="AU6" s="62"/>
      <c r="AV6" s="62"/>
      <c r="AW6" s="62"/>
      <c r="AX6" s="62"/>
      <c r="AY6" s="62"/>
      <c r="AZ6" s="62"/>
      <c r="BA6" s="62"/>
      <c r="BB6" s="62"/>
      <c r="BC6" s="62"/>
    </row>
    <row r="7" spans="1:55" ht="25.15" customHeight="1">
      <c r="A7" s="2"/>
      <c r="B7" s="7"/>
      <c r="C7" s="7"/>
      <c r="D7" s="662" t="s">
        <v>36</v>
      </c>
      <c r="E7" s="662"/>
      <c r="F7" s="662"/>
      <c r="G7" s="7"/>
      <c r="H7" s="64"/>
      <c r="I7" s="65"/>
      <c r="J7" s="65"/>
      <c r="K7" s="65"/>
      <c r="L7" s="65"/>
      <c r="M7" s="65"/>
      <c r="N7" s="65"/>
      <c r="O7" s="65"/>
      <c r="P7" s="59"/>
      <c r="Q7" s="59"/>
      <c r="R7" s="59"/>
      <c r="S7" s="59"/>
      <c r="Y7" s="62"/>
      <c r="AP7" s="2"/>
      <c r="AQ7" s="62"/>
      <c r="AR7" s="62"/>
      <c r="AS7" s="62"/>
      <c r="AT7" s="62"/>
      <c r="AU7" s="62"/>
      <c r="AV7" s="62"/>
      <c r="AW7" s="62"/>
      <c r="AX7" s="62"/>
      <c r="AY7" s="62"/>
      <c r="AZ7" s="62"/>
      <c r="BA7" s="62"/>
      <c r="BB7" s="62"/>
      <c r="BC7" s="62"/>
    </row>
    <row r="8" spans="1:55" ht="25.15" customHeight="1" thickBot="1">
      <c r="A8" s="2"/>
      <c r="B8" s="7"/>
      <c r="C8" s="7"/>
      <c r="D8" s="66"/>
      <c r="E8" s="66"/>
      <c r="F8" s="66"/>
      <c r="G8" s="7"/>
      <c r="H8" s="64"/>
      <c r="I8" s="65"/>
      <c r="J8" s="65"/>
      <c r="K8" s="65"/>
      <c r="L8" s="65"/>
      <c r="M8" s="65"/>
      <c r="N8" s="65"/>
      <c r="O8" s="65"/>
      <c r="P8" s="59"/>
      <c r="Q8" s="59"/>
      <c r="R8" s="59"/>
      <c r="S8" s="59"/>
      <c r="T8" s="67"/>
      <c r="U8" s="67"/>
      <c r="V8" s="67"/>
      <c r="W8" s="67"/>
      <c r="X8" s="67"/>
      <c r="Y8" s="67"/>
      <c r="Z8" s="67"/>
      <c r="AA8" s="67"/>
      <c r="AB8" s="67"/>
      <c r="AC8" s="67"/>
      <c r="AD8" s="67"/>
      <c r="AE8" s="67"/>
      <c r="AF8" s="67"/>
      <c r="AG8" s="67"/>
      <c r="AH8" s="67"/>
      <c r="AI8" s="67"/>
      <c r="AJ8" s="67"/>
      <c r="AK8" s="67"/>
      <c r="AL8" s="67"/>
      <c r="AM8" s="67"/>
      <c r="AN8" s="67"/>
      <c r="AO8" s="67"/>
      <c r="AP8" s="2"/>
      <c r="AQ8" s="68"/>
      <c r="AR8" s="68"/>
      <c r="AS8" s="68"/>
      <c r="AT8" s="68"/>
      <c r="AU8" s="68"/>
      <c r="AV8" s="68"/>
      <c r="AW8" s="68"/>
      <c r="AX8" s="68"/>
      <c r="AY8" s="68"/>
      <c r="AZ8" s="68"/>
      <c r="BA8" s="68"/>
      <c r="BB8" s="68"/>
      <c r="BC8" s="62"/>
    </row>
    <row r="9" spans="1:55" ht="25.15" customHeight="1">
      <c r="A9" s="2"/>
      <c r="B9" s="69"/>
      <c r="C9" s="70"/>
      <c r="D9" s="656" t="s">
        <v>37</v>
      </c>
      <c r="E9" s="656"/>
      <c r="F9" s="656"/>
      <c r="G9" s="71"/>
      <c r="H9" s="64"/>
      <c r="I9" s="65"/>
      <c r="J9" s="65"/>
      <c r="K9" s="72"/>
      <c r="L9" s="65"/>
      <c r="M9" s="65"/>
      <c r="N9" s="65"/>
      <c r="O9" s="65"/>
      <c r="P9" s="59"/>
      <c r="Q9" s="59"/>
      <c r="R9" s="59"/>
      <c r="S9" s="59"/>
      <c r="T9" s="59"/>
      <c r="U9" s="59"/>
      <c r="V9" s="59"/>
      <c r="W9" s="59"/>
      <c r="X9" s="59"/>
      <c r="Y9" s="59"/>
      <c r="Z9" s="59"/>
      <c r="AA9" s="59"/>
      <c r="AB9" s="59"/>
      <c r="AC9" s="59"/>
      <c r="AD9" s="59"/>
      <c r="AE9" s="59"/>
      <c r="AF9" s="59"/>
      <c r="AG9" s="59"/>
      <c r="AH9" s="59"/>
      <c r="AI9" s="59"/>
      <c r="AJ9" s="59"/>
      <c r="AK9" s="59"/>
      <c r="AL9" s="59"/>
      <c r="AM9" s="59"/>
      <c r="AN9" s="67"/>
      <c r="AO9" s="67"/>
      <c r="AP9" s="2"/>
      <c r="AQ9" s="68"/>
      <c r="AR9" s="68"/>
      <c r="AS9" s="68"/>
      <c r="AT9" s="68"/>
      <c r="AU9" s="68"/>
      <c r="AV9" s="68"/>
      <c r="AW9" s="68"/>
      <c r="AX9" s="68"/>
      <c r="AY9" s="68"/>
      <c r="AZ9" s="68"/>
      <c r="BA9" s="68"/>
      <c r="BB9" s="68"/>
      <c r="BC9" s="62"/>
    </row>
    <row r="10" spans="1:55" ht="33" customHeight="1" thickBot="1">
      <c r="A10" s="2"/>
      <c r="B10" s="73"/>
      <c r="C10" s="74"/>
      <c r="D10" s="657"/>
      <c r="E10" s="657"/>
      <c r="F10" s="657"/>
      <c r="G10" s="75"/>
      <c r="H10" s="64"/>
      <c r="I10" s="65"/>
      <c r="J10" s="65"/>
      <c r="K10" s="76"/>
      <c r="L10" s="65"/>
      <c r="M10" s="65"/>
      <c r="N10" s="65"/>
      <c r="O10" s="65"/>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P10" s="2"/>
      <c r="AQ10" s="68"/>
      <c r="AR10" s="68"/>
      <c r="AS10" s="68"/>
      <c r="AT10" s="68"/>
      <c r="AU10" s="68"/>
      <c r="AV10" s="68"/>
      <c r="AW10" s="68"/>
      <c r="AX10" s="68"/>
      <c r="AY10" s="68"/>
      <c r="AZ10" s="68"/>
      <c r="BA10" s="68"/>
      <c r="BB10" s="68"/>
      <c r="BC10" s="62"/>
    </row>
    <row r="11" spans="1:55" ht="25.15" customHeight="1">
      <c r="A11" s="2"/>
      <c r="B11" s="29"/>
      <c r="C11" s="77">
        <v>1</v>
      </c>
      <c r="D11" s="654" t="s">
        <v>38</v>
      </c>
      <c r="E11" s="654"/>
      <c r="F11" s="654"/>
      <c r="G11" s="30"/>
      <c r="H11" s="64"/>
      <c r="I11" s="65"/>
      <c r="J11" s="65"/>
      <c r="K11" s="65"/>
      <c r="L11" s="65"/>
      <c r="M11" s="65"/>
      <c r="N11" s="65"/>
      <c r="O11" s="65"/>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P11" s="2"/>
      <c r="AQ11" s="68"/>
      <c r="AR11" s="68"/>
      <c r="AS11" s="68"/>
      <c r="AT11" s="68"/>
      <c r="AU11" s="68"/>
      <c r="AV11" s="68"/>
      <c r="AW11" s="68"/>
      <c r="AX11" s="68"/>
      <c r="AY11" s="68"/>
      <c r="AZ11" s="68"/>
      <c r="BA11" s="68"/>
      <c r="BB11" s="68"/>
      <c r="BC11" s="62"/>
    </row>
    <row r="12" spans="1:55" ht="25.15" customHeight="1">
      <c r="A12" s="2"/>
      <c r="B12" s="34"/>
      <c r="C12" s="34"/>
      <c r="D12" s="654"/>
      <c r="E12" s="654"/>
      <c r="F12" s="654"/>
      <c r="G12" s="30"/>
      <c r="H12" s="64"/>
      <c r="I12" s="65"/>
      <c r="J12" s="65"/>
      <c r="K12" s="78"/>
      <c r="L12" s="65"/>
      <c r="M12" s="65"/>
      <c r="N12" s="65"/>
      <c r="O12" s="65"/>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P12" s="2"/>
      <c r="AQ12" s="68"/>
      <c r="AR12" s="68"/>
      <c r="AS12" s="68"/>
      <c r="AT12" s="68"/>
      <c r="AU12" s="68"/>
      <c r="AV12" s="68"/>
      <c r="AW12" s="68"/>
      <c r="AX12" s="68"/>
      <c r="AY12" s="68"/>
      <c r="AZ12" s="68"/>
      <c r="BA12" s="68"/>
      <c r="BB12" s="68"/>
      <c r="BC12" s="62"/>
    </row>
    <row r="13" spans="1:55" ht="25.15" customHeight="1">
      <c r="A13" s="2"/>
      <c r="B13" s="34"/>
      <c r="C13" s="34"/>
      <c r="D13" s="79"/>
      <c r="E13" s="655" t="s">
        <v>35</v>
      </c>
      <c r="F13" s="655"/>
      <c r="G13" s="30"/>
      <c r="H13" s="64"/>
      <c r="I13" s="65"/>
      <c r="J13" s="65"/>
      <c r="K13" s="78"/>
      <c r="L13" s="65"/>
      <c r="M13" s="65"/>
      <c r="N13" s="65"/>
      <c r="O13" s="65"/>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P13" s="2"/>
      <c r="AQ13" s="68"/>
      <c r="AR13" s="68"/>
      <c r="AS13" s="68"/>
      <c r="AT13" s="68"/>
      <c r="AU13" s="68"/>
      <c r="AV13" s="68"/>
      <c r="AW13" s="68"/>
      <c r="AX13" s="68"/>
      <c r="AY13" s="68"/>
      <c r="AZ13" s="68"/>
      <c r="BA13" s="68"/>
      <c r="BB13" s="68"/>
      <c r="BC13" s="62"/>
    </row>
    <row r="14" spans="1:55" ht="25.15" customHeight="1">
      <c r="A14" s="2"/>
      <c r="B14" s="34"/>
      <c r="C14" s="29">
        <v>2</v>
      </c>
      <c r="D14" s="654" t="s">
        <v>39</v>
      </c>
      <c r="E14" s="654"/>
      <c r="F14" s="654"/>
      <c r="G14" s="44"/>
      <c r="H14" s="64"/>
      <c r="I14" s="65"/>
      <c r="J14" s="65"/>
      <c r="K14" s="65"/>
      <c r="L14" s="65"/>
      <c r="M14" s="65"/>
      <c r="N14" s="65"/>
      <c r="O14" s="65"/>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P14" s="2"/>
      <c r="AQ14" s="68"/>
      <c r="AR14" s="68"/>
      <c r="AS14" s="68"/>
      <c r="AT14" s="68"/>
      <c r="AU14" s="68"/>
      <c r="AV14" s="68"/>
      <c r="AW14" s="68"/>
      <c r="AX14" s="68"/>
      <c r="AY14" s="68"/>
      <c r="AZ14" s="68"/>
      <c r="BA14" s="68"/>
      <c r="BB14" s="68"/>
      <c r="BC14" s="62"/>
    </row>
    <row r="15" spans="1:55" ht="25.15" customHeight="1">
      <c r="A15" s="2"/>
      <c r="B15" s="34"/>
      <c r="C15" s="29"/>
      <c r="D15" s="654"/>
      <c r="E15" s="654"/>
      <c r="F15" s="654"/>
      <c r="G15" s="44"/>
      <c r="H15" s="64"/>
      <c r="I15" s="65"/>
      <c r="J15" s="65"/>
      <c r="K15" s="65"/>
      <c r="L15" s="65"/>
      <c r="M15" s="65"/>
      <c r="N15" s="65"/>
      <c r="O15" s="65"/>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P15" s="2"/>
      <c r="AQ15" s="68"/>
      <c r="AR15" s="68"/>
      <c r="AS15" s="68"/>
      <c r="AT15" s="68"/>
      <c r="AU15" s="68"/>
      <c r="AV15" s="68"/>
      <c r="AW15" s="68"/>
      <c r="AX15" s="68"/>
      <c r="AY15" s="68"/>
      <c r="AZ15" s="68"/>
      <c r="BA15" s="68"/>
      <c r="BB15" s="68"/>
      <c r="BC15" s="62"/>
    </row>
    <row r="16" spans="1:55" ht="25.15" customHeight="1">
      <c r="A16" s="2"/>
      <c r="B16" s="34"/>
      <c r="C16" s="7"/>
      <c r="D16" s="655" t="s">
        <v>40</v>
      </c>
      <c r="E16" s="655"/>
      <c r="F16" s="655"/>
      <c r="G16" s="30"/>
      <c r="H16" s="64"/>
      <c r="I16" s="65"/>
      <c r="J16" s="65"/>
      <c r="K16" s="65"/>
      <c r="L16" s="65"/>
      <c r="M16" s="65"/>
      <c r="N16" s="65"/>
      <c r="O16" s="65"/>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P16" s="2"/>
      <c r="AQ16" s="68"/>
      <c r="AR16" s="68"/>
      <c r="AS16" s="68"/>
      <c r="AT16" s="68"/>
      <c r="AU16" s="68"/>
      <c r="AV16" s="68"/>
      <c r="AW16" s="68"/>
      <c r="AX16" s="68"/>
      <c r="AY16" s="68"/>
      <c r="AZ16" s="68"/>
      <c r="BA16" s="68"/>
      <c r="BB16" s="68"/>
      <c r="BC16" s="62"/>
    </row>
    <row r="17" spans="1:55" ht="25.15" customHeight="1">
      <c r="A17" s="2"/>
      <c r="B17" s="46"/>
      <c r="C17" s="29">
        <v>3</v>
      </c>
      <c r="D17" s="654" t="s">
        <v>41</v>
      </c>
      <c r="E17" s="654"/>
      <c r="F17" s="654"/>
      <c r="G17" s="30"/>
      <c r="H17" s="64"/>
      <c r="I17" s="65"/>
      <c r="J17" s="80"/>
      <c r="K17" s="65"/>
      <c r="L17" s="65"/>
      <c r="M17" s="65"/>
      <c r="N17" s="65"/>
      <c r="O17" s="65"/>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P17" s="2"/>
      <c r="AQ17" s="68"/>
      <c r="AR17" s="68"/>
      <c r="AS17" s="68"/>
      <c r="AT17" s="68"/>
      <c r="AU17" s="68"/>
      <c r="AV17" s="68"/>
      <c r="AW17" s="68"/>
      <c r="AX17" s="68"/>
      <c r="AY17" s="68"/>
      <c r="AZ17" s="68"/>
      <c r="BA17" s="68"/>
      <c r="BB17" s="68"/>
      <c r="BC17" s="62"/>
    </row>
    <row r="18" spans="1:55" ht="25.15" customHeight="1">
      <c r="A18" s="2"/>
      <c r="B18" s="34"/>
      <c r="C18" s="46"/>
      <c r="D18" s="654"/>
      <c r="E18" s="654"/>
      <c r="F18" s="654"/>
      <c r="G18" s="30"/>
      <c r="H18" s="64"/>
      <c r="I18" s="65"/>
      <c r="J18" s="65"/>
      <c r="K18" s="65"/>
      <c r="L18" s="65"/>
      <c r="M18" s="65"/>
      <c r="N18" s="65"/>
      <c r="O18" s="65"/>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P18" s="2"/>
      <c r="AQ18" s="68"/>
      <c r="AR18" s="68"/>
      <c r="AS18" s="68"/>
      <c r="AT18" s="68"/>
      <c r="AU18" s="68"/>
      <c r="AV18" s="68"/>
      <c r="AW18" s="68"/>
      <c r="AX18" s="68"/>
      <c r="AY18" s="68"/>
      <c r="AZ18" s="68"/>
      <c r="BA18" s="68"/>
      <c r="BB18" s="68"/>
      <c r="BC18" s="62"/>
    </row>
    <row r="19" spans="1:55" ht="25.15" customHeight="1">
      <c r="A19" s="2"/>
      <c r="B19" s="7"/>
      <c r="C19" s="29"/>
      <c r="D19" s="81"/>
      <c r="E19" s="81"/>
      <c r="F19" s="81"/>
      <c r="G19" s="30"/>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P19" s="2"/>
      <c r="AQ19" s="68"/>
      <c r="AR19" s="68"/>
      <c r="AS19" s="68"/>
      <c r="AT19" s="68"/>
      <c r="AU19" s="68"/>
      <c r="AV19" s="68"/>
      <c r="AW19" s="68"/>
      <c r="AX19" s="68"/>
      <c r="AY19" s="68"/>
      <c r="AZ19" s="68"/>
      <c r="BA19" s="68"/>
      <c r="BB19" s="68"/>
      <c r="BC19" s="62"/>
    </row>
    <row r="20" spans="1:55" ht="25.15" customHeight="1">
      <c r="A20" s="2"/>
      <c r="B20" s="44"/>
      <c r="C20" s="82">
        <v>4</v>
      </c>
      <c r="D20" s="654" t="s">
        <v>42</v>
      </c>
      <c r="E20" s="654"/>
      <c r="F20" s="654"/>
      <c r="G20" s="30"/>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P20" s="2"/>
      <c r="AQ20" s="68"/>
      <c r="AR20" s="68"/>
      <c r="AS20" s="68"/>
      <c r="AT20" s="68"/>
      <c r="AU20" s="68"/>
      <c r="AV20" s="68"/>
      <c r="AW20" s="68"/>
      <c r="AX20" s="68"/>
      <c r="AY20" s="68"/>
      <c r="AZ20" s="68"/>
      <c r="BA20" s="68"/>
      <c r="BB20" s="68"/>
      <c r="BC20" s="62"/>
    </row>
    <row r="21" spans="1:55" ht="25.15" customHeight="1">
      <c r="A21" s="2"/>
      <c r="B21" s="7"/>
      <c r="C21" s="7"/>
      <c r="D21" s="654"/>
      <c r="E21" s="654"/>
      <c r="F21" s="654"/>
      <c r="G21" s="30"/>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P21" s="2"/>
      <c r="AQ21" s="68"/>
      <c r="AR21" s="68"/>
      <c r="AS21" s="68"/>
      <c r="AT21" s="68"/>
      <c r="AU21" s="68"/>
      <c r="AV21" s="68"/>
      <c r="AW21" s="68"/>
      <c r="AX21" s="68"/>
      <c r="AY21" s="68"/>
      <c r="AZ21" s="68"/>
      <c r="BA21" s="68"/>
      <c r="BB21" s="68"/>
      <c r="BC21" s="62"/>
    </row>
    <row r="22" spans="1:55" ht="25.15" customHeight="1">
      <c r="A22" s="2"/>
      <c r="B22" s="7"/>
      <c r="C22" s="29"/>
      <c r="D22" s="654"/>
      <c r="E22" s="654"/>
      <c r="F22" s="654"/>
      <c r="G22" s="30"/>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P22" s="2"/>
      <c r="AQ22" s="68"/>
      <c r="AR22" s="68"/>
      <c r="AS22" s="68"/>
      <c r="AT22" s="68"/>
      <c r="AU22" s="68"/>
      <c r="AV22" s="68"/>
      <c r="AW22" s="68"/>
      <c r="AX22" s="68"/>
      <c r="AY22" s="68"/>
      <c r="AZ22" s="68"/>
      <c r="BA22" s="68"/>
      <c r="BB22" s="68"/>
      <c r="BC22" s="62"/>
    </row>
    <row r="23" spans="1:55" ht="25.15" customHeight="1">
      <c r="A23" s="2"/>
      <c r="B23" s="7"/>
      <c r="C23" s="29"/>
      <c r="D23" s="79"/>
      <c r="E23" s="79"/>
      <c r="F23" s="79"/>
      <c r="G23" s="30"/>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P23" s="2"/>
      <c r="AQ23" s="68"/>
      <c r="AR23" s="68"/>
      <c r="AS23" s="68"/>
      <c r="AT23" s="68"/>
      <c r="AU23" s="68"/>
      <c r="AV23" s="68"/>
      <c r="AW23" s="68"/>
      <c r="AX23" s="68"/>
      <c r="AY23" s="68"/>
      <c r="AZ23" s="68"/>
      <c r="BA23" s="68"/>
      <c r="BB23" s="68"/>
      <c r="BC23" s="62"/>
    </row>
    <row r="24" spans="1:55" ht="25.15" customHeight="1">
      <c r="A24" s="2"/>
      <c r="B24" s="44"/>
      <c r="C24" s="29">
        <v>5</v>
      </c>
      <c r="D24" s="654" t="s">
        <v>43</v>
      </c>
      <c r="E24" s="654"/>
      <c r="F24" s="654"/>
      <c r="G24" s="30"/>
      <c r="I24" s="78"/>
      <c r="J24" s="83"/>
      <c r="K24" s="83"/>
      <c r="L24" s="83"/>
      <c r="M24" s="83"/>
      <c r="N24" s="83"/>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P24" s="2"/>
      <c r="AQ24" s="68"/>
      <c r="AR24" s="68"/>
      <c r="AS24" s="68"/>
      <c r="AT24" s="68"/>
      <c r="AU24" s="68"/>
      <c r="AV24" s="68"/>
      <c r="AW24" s="68"/>
      <c r="AX24" s="68"/>
      <c r="AY24" s="68"/>
      <c r="AZ24" s="68"/>
      <c r="BA24" s="68"/>
      <c r="BB24" s="68"/>
      <c r="BC24" s="62"/>
    </row>
    <row r="25" spans="1:55" ht="25.15" customHeight="1">
      <c r="A25" s="2"/>
      <c r="B25" s="7"/>
      <c r="C25" s="7"/>
      <c r="D25" s="654"/>
      <c r="E25" s="654"/>
      <c r="F25" s="654"/>
      <c r="G25" s="30"/>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P25" s="2"/>
      <c r="AQ25" s="68"/>
      <c r="AR25" s="68"/>
      <c r="AS25" s="68"/>
      <c r="AT25" s="68"/>
      <c r="AU25" s="68"/>
      <c r="AV25" s="68"/>
      <c r="AW25" s="68"/>
      <c r="AX25" s="68"/>
      <c r="AY25" s="68"/>
      <c r="AZ25" s="68"/>
      <c r="BA25" s="68"/>
      <c r="BB25" s="68"/>
      <c r="BC25" s="62"/>
    </row>
    <row r="26" spans="1:55" ht="25.15" customHeight="1">
      <c r="A26" s="1"/>
      <c r="B26" s="1"/>
      <c r="C26" s="84" t="s">
        <v>28</v>
      </c>
      <c r="D26" s="85"/>
      <c r="E26" s="52"/>
      <c r="F26" s="52"/>
      <c r="G26" s="30"/>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P26" s="2"/>
      <c r="AQ26" s="68"/>
      <c r="AR26" s="68"/>
      <c r="AS26" s="68"/>
      <c r="AT26" s="68"/>
      <c r="AU26" s="68"/>
      <c r="AV26" s="68"/>
      <c r="AW26" s="68"/>
      <c r="AX26" s="68"/>
      <c r="AY26" s="68"/>
      <c r="AZ26" s="68"/>
      <c r="BA26" s="68"/>
      <c r="BB26" s="68"/>
      <c r="BC26" s="62"/>
    </row>
    <row r="27" spans="1:55" ht="25.15" customHeight="1">
      <c r="A27" s="2"/>
      <c r="B27" s="47"/>
      <c r="C27" s="29"/>
      <c r="D27" s="654" t="s">
        <v>44</v>
      </c>
      <c r="E27" s="654"/>
      <c r="F27" s="654"/>
      <c r="G27" s="30"/>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P27" s="2"/>
      <c r="AQ27" s="68"/>
      <c r="AR27" s="68"/>
      <c r="AS27" s="68"/>
      <c r="AT27" s="68"/>
      <c r="AU27" s="68"/>
      <c r="AV27" s="68"/>
      <c r="AW27" s="68"/>
      <c r="AX27" s="68"/>
      <c r="AY27" s="68"/>
      <c r="AZ27" s="68"/>
      <c r="BA27" s="68"/>
      <c r="BB27" s="68"/>
      <c r="BC27" s="62"/>
    </row>
    <row r="28" spans="1:55" ht="25.15" customHeight="1">
      <c r="A28" s="2"/>
      <c r="B28" s="47"/>
      <c r="C28" s="7"/>
      <c r="D28" s="654"/>
      <c r="E28" s="654"/>
      <c r="F28" s="654"/>
      <c r="G28" s="30"/>
      <c r="H28" s="62"/>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P28" s="2"/>
      <c r="AQ28" s="68"/>
      <c r="AR28" s="68"/>
      <c r="AS28" s="68"/>
      <c r="AT28" s="68"/>
      <c r="AU28" s="68"/>
      <c r="AV28" s="68"/>
      <c r="AW28" s="68"/>
      <c r="AX28" s="68"/>
      <c r="AY28" s="68"/>
      <c r="AZ28" s="68"/>
      <c r="BA28" s="68"/>
      <c r="BB28" s="68"/>
      <c r="BC28" s="62"/>
    </row>
    <row r="29" spans="1:55" ht="25.15" customHeight="1">
      <c r="A29" s="2"/>
      <c r="B29" s="7"/>
      <c r="C29" s="7"/>
      <c r="D29" s="654"/>
      <c r="E29" s="654"/>
      <c r="F29" s="654"/>
      <c r="G29" s="7"/>
      <c r="H29" s="62"/>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P29" s="2"/>
      <c r="AQ29" s="68"/>
      <c r="AR29" s="68"/>
      <c r="AS29" s="68"/>
      <c r="AT29" s="68"/>
      <c r="AU29" s="68"/>
      <c r="AV29" s="68"/>
      <c r="AW29" s="68"/>
      <c r="AX29" s="68"/>
      <c r="AY29" s="68"/>
      <c r="AZ29" s="68"/>
      <c r="BA29" s="68"/>
      <c r="BB29" s="68"/>
      <c r="BC29" s="62"/>
    </row>
    <row r="30" spans="1:55" ht="25.15" customHeight="1">
      <c r="A30" s="2"/>
      <c r="B30" s="7"/>
      <c r="C30" s="7"/>
      <c r="D30" s="654"/>
      <c r="E30" s="654"/>
      <c r="F30" s="654"/>
      <c r="G30" s="7"/>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P30" s="2"/>
      <c r="AQ30" s="68"/>
      <c r="AR30" s="68"/>
      <c r="AS30" s="68"/>
      <c r="AT30" s="68"/>
      <c r="AU30" s="68"/>
      <c r="AV30" s="68"/>
      <c r="AW30" s="68"/>
      <c r="AX30" s="68"/>
      <c r="AY30" s="68"/>
      <c r="AZ30" s="68"/>
      <c r="BA30" s="68"/>
      <c r="BB30" s="68"/>
      <c r="BC30" s="62"/>
    </row>
    <row r="31" spans="1:55" ht="25.15" customHeight="1">
      <c r="A31" s="2"/>
      <c r="B31" s="7"/>
      <c r="C31" s="47"/>
      <c r="D31" s="654"/>
      <c r="E31" s="654"/>
      <c r="F31" s="654"/>
      <c r="G31" s="7"/>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P31" s="2"/>
      <c r="AQ31" s="62"/>
      <c r="AR31" s="62"/>
      <c r="AS31" s="62"/>
      <c r="AT31" s="62"/>
      <c r="AU31" s="62"/>
      <c r="AV31" s="62"/>
      <c r="AW31" s="62"/>
      <c r="AX31" s="62"/>
      <c r="AY31" s="62"/>
      <c r="AZ31" s="62"/>
      <c r="BA31" s="62"/>
      <c r="BB31" s="62"/>
      <c r="BC31" s="62"/>
    </row>
    <row r="32" spans="1:55" ht="25.15" customHeight="1">
      <c r="A32" s="2"/>
      <c r="B32" s="7"/>
      <c r="C32" s="86"/>
      <c r="D32" s="654"/>
      <c r="E32" s="654"/>
      <c r="F32" s="654"/>
      <c r="G32" s="7"/>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P32" s="2"/>
      <c r="AQ32" s="62"/>
      <c r="AR32" s="62"/>
      <c r="AS32" s="62"/>
      <c r="AT32" s="62"/>
      <c r="AU32" s="62"/>
      <c r="AV32" s="62"/>
      <c r="AW32" s="62"/>
      <c r="AX32" s="62"/>
      <c r="AY32" s="62"/>
      <c r="AZ32" s="62"/>
      <c r="BA32" s="62"/>
      <c r="BB32" s="62"/>
      <c r="BC32" s="62"/>
    </row>
    <row r="33" spans="1:55" ht="25.15" customHeight="1">
      <c r="A33" s="2"/>
      <c r="B33" s="7"/>
      <c r="C33" s="7"/>
      <c r="D33" s="654"/>
      <c r="E33" s="654"/>
      <c r="F33" s="654"/>
      <c r="G33" s="7"/>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P33" s="2"/>
      <c r="AQ33" s="62"/>
      <c r="AR33" s="62"/>
      <c r="AS33" s="62"/>
      <c r="AT33" s="62"/>
      <c r="AU33" s="62"/>
      <c r="AV33" s="62"/>
      <c r="AW33" s="62"/>
      <c r="AX33" s="62"/>
      <c r="AY33" s="62"/>
      <c r="AZ33" s="62"/>
      <c r="BA33" s="62"/>
      <c r="BB33" s="62"/>
      <c r="BC33" s="62"/>
    </row>
    <row r="34" spans="1:55" ht="24.4" customHeight="1">
      <c r="A34" s="2"/>
      <c r="B34" s="7"/>
      <c r="C34" s="7"/>
      <c r="D34" s="654"/>
      <c r="E34" s="654"/>
      <c r="F34" s="654"/>
      <c r="G34" s="7"/>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P34" s="2"/>
      <c r="AQ34" s="62"/>
      <c r="AR34" s="62"/>
      <c r="AS34" s="62"/>
      <c r="AT34" s="62"/>
      <c r="AU34" s="62"/>
      <c r="AV34" s="62"/>
      <c r="AW34" s="62"/>
      <c r="AX34" s="62"/>
      <c r="AY34" s="62"/>
      <c r="AZ34" s="62"/>
      <c r="BA34" s="62"/>
      <c r="BB34" s="62"/>
      <c r="BC34" s="62"/>
    </row>
    <row r="35" spans="1:55" ht="24.4" customHeight="1">
      <c r="A35" s="2"/>
      <c r="B35" s="7"/>
      <c r="C35" s="7"/>
      <c r="D35" s="654"/>
      <c r="E35" s="654"/>
      <c r="F35" s="654"/>
      <c r="G35" s="7"/>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P35" s="2"/>
      <c r="AQ35" s="62"/>
      <c r="AR35" s="62"/>
      <c r="AS35" s="62"/>
      <c r="AT35" s="62"/>
      <c r="AU35" s="62"/>
      <c r="AV35" s="62"/>
      <c r="AW35" s="62"/>
      <c r="AX35" s="62"/>
      <c r="AY35" s="62"/>
      <c r="AZ35" s="62"/>
      <c r="BA35" s="62"/>
      <c r="BB35" s="62"/>
      <c r="BC35" s="62"/>
    </row>
    <row r="36" spans="1:55" ht="24.4" customHeight="1">
      <c r="A36" s="2"/>
      <c r="B36" s="7"/>
      <c r="C36" s="7"/>
      <c r="D36" s="654"/>
      <c r="E36" s="654"/>
      <c r="F36" s="654"/>
      <c r="G36" s="7"/>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P36" s="2"/>
      <c r="AQ36" s="62"/>
      <c r="AR36" s="62"/>
      <c r="AS36" s="62"/>
      <c r="AT36" s="62"/>
      <c r="AU36" s="62"/>
      <c r="AV36" s="62"/>
      <c r="AW36" s="62"/>
      <c r="AX36" s="62"/>
      <c r="AY36" s="62"/>
      <c r="AZ36" s="62"/>
      <c r="BA36" s="62"/>
      <c r="BB36" s="62"/>
      <c r="BC36" s="62"/>
    </row>
    <row r="37" spans="1:55" ht="24.4" customHeight="1">
      <c r="A37" s="2"/>
      <c r="B37" s="7"/>
      <c r="C37" s="7"/>
      <c r="D37" s="654"/>
      <c r="E37" s="654"/>
      <c r="F37" s="654"/>
      <c r="G37" s="7"/>
      <c r="I37" s="59"/>
      <c r="J37" s="59"/>
      <c r="K37" s="59"/>
      <c r="L37" s="59"/>
      <c r="M37" s="59"/>
      <c r="N37" s="59"/>
      <c r="O37" s="59"/>
      <c r="P37" s="59"/>
      <c r="Q37" s="59"/>
      <c r="R37" s="59"/>
      <c r="S37" s="59"/>
      <c r="T37" s="87"/>
      <c r="U37" s="87"/>
      <c r="V37" s="87"/>
      <c r="W37" s="87"/>
      <c r="X37" s="87"/>
      <c r="Y37" s="87"/>
      <c r="Z37" s="87"/>
      <c r="AA37" s="87"/>
      <c r="AB37" s="87"/>
      <c r="AC37" s="87"/>
      <c r="AD37" s="87"/>
      <c r="AE37" s="87"/>
      <c r="AF37" s="87"/>
      <c r="AG37" s="87"/>
      <c r="AH37" s="87"/>
      <c r="AI37" s="87"/>
      <c r="AJ37" s="87"/>
      <c r="AP37" s="2"/>
      <c r="AQ37" s="62"/>
      <c r="AR37" s="62"/>
      <c r="AS37" s="62"/>
      <c r="AT37" s="62"/>
      <c r="AU37" s="62"/>
      <c r="AV37" s="62"/>
      <c r="AW37" s="62"/>
      <c r="AX37" s="62"/>
      <c r="AY37" s="62"/>
      <c r="AZ37" s="62"/>
      <c r="BA37" s="62"/>
      <c r="BB37" s="62"/>
      <c r="BC37" s="62"/>
    </row>
    <row r="38" spans="1:55" ht="24.4" customHeight="1">
      <c r="A38" s="2"/>
      <c r="B38" s="7"/>
      <c r="C38" s="7"/>
      <c r="D38" s="7"/>
      <c r="E38" s="7"/>
      <c r="F38" s="7"/>
      <c r="G38" s="7"/>
      <c r="I38" s="59"/>
      <c r="J38" s="59"/>
      <c r="K38" s="59"/>
      <c r="L38" s="59"/>
      <c r="M38" s="59"/>
      <c r="N38" s="59"/>
      <c r="O38" s="59"/>
      <c r="P38" s="59"/>
      <c r="Q38" s="59"/>
      <c r="R38" s="59"/>
      <c r="S38" s="59"/>
      <c r="T38" s="87"/>
      <c r="U38" s="87"/>
      <c r="V38" s="87"/>
      <c r="W38" s="87"/>
      <c r="X38" s="87"/>
      <c r="Y38" s="87"/>
      <c r="Z38" s="87"/>
      <c r="AA38" s="87"/>
      <c r="AB38" s="87"/>
      <c r="AC38" s="87"/>
      <c r="AD38" s="87"/>
      <c r="AE38" s="87"/>
      <c r="AF38" s="87"/>
      <c r="AG38" s="87"/>
      <c r="AH38" s="87"/>
      <c r="AI38" s="87"/>
      <c r="AJ38" s="87"/>
      <c r="AP38" s="2"/>
      <c r="AQ38" s="62"/>
      <c r="AR38" s="62"/>
      <c r="AS38" s="62"/>
      <c r="AT38" s="62"/>
      <c r="AU38" s="62"/>
      <c r="AV38" s="62"/>
      <c r="AW38" s="62"/>
      <c r="AX38" s="62"/>
      <c r="AY38" s="62"/>
      <c r="AZ38" s="62"/>
      <c r="BA38" s="62"/>
      <c r="BB38" s="62"/>
      <c r="BC38" s="62"/>
    </row>
    <row r="39" spans="1:55" ht="18" customHeight="1">
      <c r="A39" s="2"/>
      <c r="B39" s="7"/>
      <c r="C39" s="7"/>
      <c r="D39" s="7"/>
      <c r="E39" s="7"/>
      <c r="F39" s="7"/>
      <c r="G39" s="7"/>
      <c r="I39" s="59"/>
      <c r="J39" s="59"/>
      <c r="K39" s="59"/>
      <c r="L39" s="59"/>
      <c r="M39" s="59"/>
      <c r="N39" s="59"/>
      <c r="O39" s="59"/>
      <c r="P39" s="59"/>
      <c r="Q39" s="59"/>
      <c r="R39" s="59"/>
      <c r="S39" s="59"/>
      <c r="AP39" s="2"/>
      <c r="AQ39" s="62"/>
      <c r="AR39" s="62"/>
      <c r="AS39" s="62"/>
      <c r="AT39" s="62"/>
      <c r="AU39" s="62"/>
      <c r="AV39" s="62"/>
      <c r="AW39" s="62"/>
      <c r="AX39" s="62"/>
      <c r="AY39" s="62"/>
      <c r="AZ39" s="62"/>
      <c r="BA39" s="62"/>
      <c r="BB39" s="62"/>
      <c r="BC39" s="62"/>
    </row>
    <row r="40" spans="1:55" ht="18" customHeight="1">
      <c r="A40" s="2"/>
      <c r="B40" s="7"/>
      <c r="C40" s="7"/>
      <c r="D40" s="7"/>
      <c r="E40" s="7"/>
      <c r="F40" s="7"/>
      <c r="G40" s="7"/>
      <c r="AP40" s="2"/>
      <c r="AQ40" s="62"/>
      <c r="AR40" s="62"/>
      <c r="AS40" s="62"/>
      <c r="AT40" s="62"/>
      <c r="AU40" s="62"/>
      <c r="AV40" s="62"/>
      <c r="AW40" s="62"/>
      <c r="AX40" s="62"/>
      <c r="AY40" s="62"/>
      <c r="AZ40" s="62"/>
      <c r="BA40" s="62"/>
      <c r="BB40" s="62"/>
      <c r="BC40" s="62"/>
    </row>
    <row r="41" spans="1:55" ht="18" customHeight="1">
      <c r="A41" s="2"/>
      <c r="B41" s="7"/>
      <c r="C41" s="7"/>
      <c r="D41" s="7"/>
      <c r="E41" s="7"/>
      <c r="F41" s="7"/>
      <c r="G41" s="7"/>
      <c r="AP41" s="2"/>
      <c r="AQ41" s="62"/>
      <c r="AR41" s="62"/>
      <c r="AS41" s="62"/>
      <c r="AT41" s="62"/>
      <c r="AU41" s="62"/>
      <c r="AV41" s="62"/>
      <c r="AW41" s="62"/>
      <c r="AX41" s="62"/>
      <c r="AY41" s="62"/>
      <c r="AZ41" s="62"/>
      <c r="BA41" s="62"/>
      <c r="BB41" s="62"/>
      <c r="BC41" s="62"/>
    </row>
    <row r="42" spans="1:55" ht="18" customHeight="1">
      <c r="A42" s="2"/>
      <c r="B42" s="7"/>
      <c r="C42" s="7"/>
      <c r="D42" s="7"/>
      <c r="E42" s="7"/>
      <c r="F42" s="7"/>
      <c r="G42" s="7"/>
      <c r="AP42" s="2"/>
      <c r="AQ42" s="62"/>
      <c r="AR42" s="62"/>
      <c r="AS42" s="62"/>
      <c r="AT42" s="62"/>
      <c r="AU42" s="62"/>
      <c r="AV42" s="62"/>
      <c r="AW42" s="62"/>
      <c r="AX42" s="62"/>
      <c r="AY42" s="62"/>
      <c r="AZ42" s="62"/>
      <c r="BA42" s="62"/>
      <c r="BB42" s="62"/>
      <c r="BC42" s="62"/>
    </row>
    <row r="43" spans="1:55" ht="18" customHeight="1">
      <c r="A43" s="2"/>
      <c r="B43" s="2"/>
      <c r="C43" s="2"/>
      <c r="D43" s="88" t="s">
        <v>45</v>
      </c>
      <c r="E43" s="2"/>
      <c r="F43" s="2"/>
      <c r="G43" s="2"/>
      <c r="H43" s="2"/>
      <c r="I43" s="2"/>
      <c r="J43" s="2"/>
      <c r="K43" s="2"/>
      <c r="L43" s="2"/>
      <c r="M43" s="2"/>
      <c r="N43" s="2"/>
      <c r="O43" s="2"/>
      <c r="P43" s="2"/>
      <c r="Q43" s="2"/>
      <c r="R43" s="88"/>
      <c r="S43" s="88"/>
      <c r="T43" s="88"/>
      <c r="U43" s="88"/>
      <c r="V43" s="88"/>
      <c r="W43" s="89"/>
      <c r="X43" s="2"/>
      <c r="Y43" s="2"/>
      <c r="Z43" s="2"/>
      <c r="AA43" s="2"/>
      <c r="AB43" s="2"/>
      <c r="AC43" s="2"/>
      <c r="AD43" s="2"/>
      <c r="AE43" s="2"/>
      <c r="AF43" s="2"/>
      <c r="AG43" s="2"/>
      <c r="AH43" s="2"/>
      <c r="AI43" s="2"/>
      <c r="AJ43" s="2"/>
      <c r="AK43" s="2"/>
      <c r="AL43" s="2"/>
      <c r="AM43" s="2"/>
      <c r="AN43" s="2"/>
      <c r="AO43" s="2"/>
      <c r="AP43" s="2"/>
      <c r="AQ43" s="62"/>
      <c r="AR43" s="62"/>
      <c r="AS43" s="62"/>
      <c r="AT43" s="62"/>
      <c r="AU43" s="62"/>
      <c r="AV43" s="62"/>
      <c r="AW43" s="62"/>
      <c r="AX43" s="62"/>
      <c r="AY43" s="62"/>
      <c r="AZ43" s="62"/>
      <c r="BA43" s="62"/>
      <c r="BB43" s="62"/>
      <c r="BC43" s="62"/>
    </row>
  </sheetData>
  <mergeCells count="14">
    <mergeCell ref="D9:F10"/>
    <mergeCell ref="D2:I5"/>
    <mergeCell ref="J2:S3"/>
    <mergeCell ref="J5:S5"/>
    <mergeCell ref="V5:AD5"/>
    <mergeCell ref="D7:F7"/>
    <mergeCell ref="D24:F25"/>
    <mergeCell ref="D27:F37"/>
    <mergeCell ref="D11:F12"/>
    <mergeCell ref="E13:F13"/>
    <mergeCell ref="D14:F15"/>
    <mergeCell ref="D16:F16"/>
    <mergeCell ref="D17:F18"/>
    <mergeCell ref="D20:F22"/>
  </mergeCells>
  <hyperlinks>
    <hyperlink ref="D16" r:id="rId1" xr:uid="{FCD7B8D5-9ADA-4DE0-92FA-10B0710494B9}"/>
    <hyperlink ref="V5" r:id="rId2" xr:uid="{5408A56C-CB19-4A26-8643-8F577920C7C0}"/>
    <hyperlink ref="E13" r:id="rId3" xr:uid="{ECFD8CB3-D44E-44D0-B886-3F00068C75E5}"/>
  </hyperlinks>
  <pageMargins left="0.75" right="0.75" top="1" bottom="1" header="0.5" footer="0.5"/>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D987B-4F87-4932-82D4-42A40D484F52}">
  <sheetPr>
    <tabColor rgb="FF00B050"/>
  </sheetPr>
  <dimension ref="A1:BG650"/>
  <sheetViews>
    <sheetView showGridLines="0" zoomScaleNormal="100" zoomScaleSheetLayoutView="80" zoomScalePageLayoutView="96" workbookViewId="0">
      <selection activeCell="G14" sqref="G14"/>
    </sheetView>
  </sheetViews>
  <sheetFormatPr defaultColWidth="13.06640625" defaultRowHeight="18" customHeight="1"/>
  <cols>
    <col min="1" max="2" width="3.265625" style="4" customWidth="1"/>
    <col min="3" max="3" width="6.53125" style="454" customWidth="1"/>
    <col min="4" max="4" width="4.33203125" style="455" customWidth="1"/>
    <col min="5" max="5" width="37.796875" style="4" customWidth="1"/>
    <col min="6" max="6" width="6.19921875" style="4" customWidth="1"/>
    <col min="7" max="7" width="7.265625" style="4" customWidth="1"/>
    <col min="8" max="8" width="7.46484375" style="4" customWidth="1"/>
    <col min="9" max="9" width="6.19921875" style="4" customWidth="1"/>
    <col min="10" max="23" width="5.796875" style="4" customWidth="1"/>
    <col min="24" max="59" width="6.53125" style="4" customWidth="1"/>
    <col min="60" max="60" width="4.53125" style="4" customWidth="1"/>
    <col min="61" max="16384" width="13.06640625" style="4"/>
  </cols>
  <sheetData>
    <row r="1" spans="1:59" ht="18" customHeight="1">
      <c r="A1" s="1"/>
      <c r="B1" s="1"/>
      <c r="C1" s="90"/>
      <c r="D1" s="9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62"/>
      <c r="AM1" s="62"/>
      <c r="AN1" s="62"/>
      <c r="AO1" s="62"/>
      <c r="AP1" s="62"/>
      <c r="AQ1" s="62"/>
      <c r="AR1" s="62"/>
      <c r="AS1" s="62"/>
      <c r="AT1" s="62"/>
      <c r="AU1" s="62"/>
      <c r="AV1" s="62"/>
      <c r="AW1" s="62"/>
      <c r="AX1" s="62"/>
      <c r="AY1" s="62"/>
      <c r="AZ1" s="62"/>
      <c r="BA1" s="62"/>
      <c r="BB1" s="62"/>
      <c r="BC1" s="62"/>
      <c r="BD1" s="62"/>
      <c r="BE1" s="62"/>
      <c r="BF1" s="62"/>
      <c r="BG1" s="62"/>
    </row>
    <row r="2" spans="1:59" ht="18" customHeight="1">
      <c r="A2" s="5"/>
      <c r="B2" s="5"/>
      <c r="C2" s="92"/>
      <c r="D2" s="771" t="s">
        <v>46</v>
      </c>
      <c r="E2" s="771"/>
      <c r="F2" s="7"/>
      <c r="G2" s="772" t="s">
        <v>47</v>
      </c>
      <c r="H2" s="772"/>
      <c r="I2" s="772"/>
      <c r="J2" s="772"/>
      <c r="K2" s="772"/>
      <c r="L2" s="772"/>
      <c r="M2" s="772"/>
      <c r="N2" s="772"/>
      <c r="O2" s="772"/>
      <c r="P2" s="772"/>
      <c r="Q2" s="772"/>
      <c r="R2" s="772"/>
      <c r="S2" s="772"/>
      <c r="T2" s="772"/>
      <c r="U2" s="772"/>
      <c r="V2" s="772"/>
      <c r="W2" s="772"/>
      <c r="X2" s="7"/>
      <c r="Y2" s="7"/>
      <c r="Z2" s="7"/>
      <c r="AA2" s="7"/>
      <c r="AB2" s="7"/>
      <c r="AC2" s="7"/>
      <c r="AD2" s="7"/>
      <c r="AE2" s="7"/>
      <c r="AF2" s="7"/>
      <c r="AG2" s="7"/>
      <c r="AH2" s="7"/>
      <c r="AI2" s="7"/>
      <c r="AJ2" s="7"/>
      <c r="AK2" s="2"/>
      <c r="AL2" s="62"/>
      <c r="AM2" s="62"/>
      <c r="AN2" s="62"/>
      <c r="AO2" s="62"/>
      <c r="AP2" s="62"/>
      <c r="AQ2" s="62"/>
      <c r="AR2" s="62"/>
      <c r="AS2" s="62"/>
      <c r="AT2" s="62"/>
      <c r="AU2" s="62"/>
      <c r="AV2" s="62"/>
      <c r="AW2" s="62"/>
      <c r="AX2" s="62"/>
      <c r="AY2" s="62"/>
      <c r="AZ2" s="62"/>
      <c r="BA2" s="62"/>
      <c r="BB2" s="62"/>
      <c r="BC2" s="62"/>
      <c r="BD2" s="62"/>
      <c r="BE2" s="62"/>
      <c r="BF2" s="62"/>
      <c r="BG2" s="62"/>
    </row>
    <row r="3" spans="1:59" ht="18" customHeight="1">
      <c r="A3" s="5"/>
      <c r="B3" s="5"/>
      <c r="C3" s="92"/>
      <c r="D3" s="771"/>
      <c r="E3" s="771"/>
      <c r="F3" s="7"/>
      <c r="G3" s="772"/>
      <c r="H3" s="772"/>
      <c r="I3" s="772"/>
      <c r="J3" s="772"/>
      <c r="K3" s="772"/>
      <c r="L3" s="772"/>
      <c r="M3" s="772"/>
      <c r="N3" s="772"/>
      <c r="O3" s="772"/>
      <c r="P3" s="772"/>
      <c r="Q3" s="772"/>
      <c r="R3" s="772"/>
      <c r="S3" s="772"/>
      <c r="T3" s="772"/>
      <c r="U3" s="772"/>
      <c r="V3" s="772"/>
      <c r="W3" s="772"/>
      <c r="X3" s="7"/>
      <c r="Y3" s="7"/>
      <c r="Z3" s="7"/>
      <c r="AA3" s="7"/>
      <c r="AB3" s="7"/>
      <c r="AC3" s="7"/>
      <c r="AD3" s="7"/>
      <c r="AE3" s="7"/>
      <c r="AF3" s="7"/>
      <c r="AG3" s="7"/>
      <c r="AH3" s="7"/>
      <c r="AI3" s="7"/>
      <c r="AJ3" s="7"/>
      <c r="AK3" s="2"/>
      <c r="AL3" s="62"/>
      <c r="AM3" s="62"/>
      <c r="AN3" s="62"/>
      <c r="AO3" s="62"/>
      <c r="AP3" s="62"/>
      <c r="AQ3" s="62"/>
      <c r="AR3" s="62"/>
      <c r="AS3" s="62"/>
      <c r="AT3" s="62"/>
      <c r="AU3" s="62"/>
      <c r="AV3" s="62"/>
      <c r="AW3" s="62"/>
      <c r="AX3" s="62"/>
      <c r="AY3" s="62"/>
      <c r="AZ3" s="62"/>
      <c r="BA3" s="62"/>
      <c r="BB3" s="62"/>
      <c r="BC3" s="62"/>
      <c r="BD3" s="62"/>
      <c r="BE3" s="62"/>
      <c r="BF3" s="62"/>
      <c r="BG3" s="62"/>
    </row>
    <row r="4" spans="1:59" ht="18" customHeight="1">
      <c r="A4" s="5"/>
      <c r="B4" s="5"/>
      <c r="C4" s="92"/>
      <c r="D4" s="771"/>
      <c r="E4" s="771"/>
      <c r="F4" s="7"/>
      <c r="G4" s="772"/>
      <c r="H4" s="772"/>
      <c r="I4" s="772"/>
      <c r="J4" s="772"/>
      <c r="K4" s="772"/>
      <c r="L4" s="772"/>
      <c r="M4" s="772"/>
      <c r="N4" s="772"/>
      <c r="O4" s="772"/>
      <c r="P4" s="772"/>
      <c r="Q4" s="772"/>
      <c r="R4" s="772"/>
      <c r="S4" s="772"/>
      <c r="T4" s="772"/>
      <c r="U4" s="772"/>
      <c r="V4" s="772"/>
      <c r="W4" s="772"/>
      <c r="X4" s="7"/>
      <c r="Y4" s="7"/>
      <c r="Z4" s="7"/>
      <c r="AA4" s="7"/>
      <c r="AB4" s="7"/>
      <c r="AC4" s="7"/>
      <c r="AD4" s="7"/>
      <c r="AE4" s="7"/>
      <c r="AF4" s="7"/>
      <c r="AG4" s="7"/>
      <c r="AH4" s="7"/>
      <c r="AI4" s="7"/>
      <c r="AJ4" s="7"/>
      <c r="AK4" s="2"/>
      <c r="AL4" s="62"/>
      <c r="AM4" s="62"/>
      <c r="AN4" s="62"/>
      <c r="AO4" s="62"/>
      <c r="AP4" s="62"/>
      <c r="AQ4" s="62"/>
      <c r="AR4" s="62"/>
      <c r="AS4" s="62"/>
      <c r="AT4" s="62"/>
      <c r="AU4" s="62"/>
      <c r="AV4" s="62"/>
      <c r="AW4" s="62"/>
      <c r="AX4" s="62"/>
      <c r="AY4" s="62"/>
      <c r="AZ4" s="62"/>
      <c r="BA4" s="62"/>
      <c r="BB4" s="62"/>
      <c r="BC4" s="62"/>
      <c r="BD4" s="62"/>
      <c r="BE4" s="62"/>
      <c r="BF4" s="62"/>
      <c r="BG4" s="62"/>
    </row>
    <row r="5" spans="1:59" ht="18" customHeight="1">
      <c r="A5" s="5"/>
      <c r="B5" s="5"/>
      <c r="C5" s="92"/>
      <c r="D5" s="771"/>
      <c r="E5" s="771"/>
      <c r="F5" s="7"/>
      <c r="G5" s="772"/>
      <c r="H5" s="772"/>
      <c r="I5" s="772"/>
      <c r="J5" s="772"/>
      <c r="K5" s="772"/>
      <c r="L5" s="772"/>
      <c r="M5" s="772"/>
      <c r="N5" s="772"/>
      <c r="O5" s="772"/>
      <c r="P5" s="772"/>
      <c r="Q5" s="772"/>
      <c r="R5" s="772"/>
      <c r="S5" s="772"/>
      <c r="T5" s="772"/>
      <c r="U5" s="772"/>
      <c r="V5" s="772"/>
      <c r="W5" s="772"/>
      <c r="X5" s="7"/>
      <c r="Y5" s="7"/>
      <c r="Z5" s="7"/>
      <c r="AA5" s="7"/>
      <c r="AB5" s="7"/>
      <c r="AC5" s="7"/>
      <c r="AD5" s="7"/>
      <c r="AE5" s="7"/>
      <c r="AF5" s="7"/>
      <c r="AG5" s="7"/>
      <c r="AH5" s="7"/>
      <c r="AI5" s="7"/>
      <c r="AJ5" s="7"/>
      <c r="AK5" s="2"/>
      <c r="AL5" s="62"/>
      <c r="AM5" s="62"/>
      <c r="AN5" s="62"/>
      <c r="AO5" s="62"/>
      <c r="AP5" s="62"/>
      <c r="AQ5" s="62"/>
      <c r="AR5" s="62"/>
      <c r="AS5" s="62"/>
      <c r="AT5" s="62"/>
      <c r="AU5" s="62"/>
      <c r="AV5" s="62"/>
      <c r="AW5" s="62"/>
      <c r="AX5" s="62"/>
      <c r="AY5" s="62"/>
      <c r="AZ5" s="62"/>
      <c r="BA5" s="62"/>
      <c r="BB5" s="62"/>
      <c r="BC5" s="62"/>
      <c r="BD5" s="62"/>
      <c r="BE5" s="62"/>
      <c r="BF5" s="62"/>
      <c r="BG5" s="62"/>
    </row>
    <row r="6" spans="1:59" ht="18" customHeight="1">
      <c r="A6" s="10"/>
      <c r="B6" s="10"/>
      <c r="C6" s="93"/>
      <c r="D6" s="94"/>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2"/>
      <c r="AL6" s="62"/>
      <c r="AM6" s="62"/>
      <c r="AN6" s="62"/>
      <c r="AO6" s="62"/>
      <c r="AP6" s="62"/>
      <c r="AQ6" s="62"/>
      <c r="AR6" s="62"/>
      <c r="AS6" s="62"/>
      <c r="AT6" s="62"/>
      <c r="AU6" s="62"/>
      <c r="AV6" s="62"/>
      <c r="AW6" s="62"/>
      <c r="AX6" s="62"/>
      <c r="AY6" s="62"/>
      <c r="AZ6" s="62"/>
      <c r="BA6" s="62"/>
      <c r="BB6" s="62"/>
      <c r="BC6" s="62"/>
      <c r="BD6" s="62"/>
      <c r="BE6" s="62"/>
      <c r="BF6" s="62"/>
      <c r="BG6" s="62"/>
    </row>
    <row r="7" spans="1:59" ht="18" customHeight="1">
      <c r="A7" s="2"/>
      <c r="B7" s="7"/>
      <c r="C7" s="95"/>
      <c r="D7" s="96"/>
      <c r="E7" s="7"/>
      <c r="V7" s="62"/>
      <c r="AK7" s="2"/>
      <c r="AL7" s="62"/>
      <c r="AM7" s="62"/>
      <c r="AN7" s="62"/>
      <c r="AO7" s="62"/>
      <c r="AP7" s="62"/>
      <c r="AQ7" s="62"/>
      <c r="AR7" s="62"/>
      <c r="AS7" s="62"/>
      <c r="AT7" s="62"/>
      <c r="AU7" s="62"/>
      <c r="AV7" s="62"/>
      <c r="AW7" s="62"/>
      <c r="AX7" s="62"/>
      <c r="AY7" s="62"/>
      <c r="AZ7" s="62"/>
      <c r="BA7" s="62"/>
      <c r="BB7" s="62"/>
      <c r="BC7" s="62"/>
      <c r="BD7" s="62"/>
      <c r="BE7" s="62"/>
      <c r="BF7" s="62"/>
      <c r="BG7" s="62"/>
    </row>
    <row r="8" spans="1:59" ht="21" customHeight="1">
      <c r="A8" s="2"/>
      <c r="B8" s="7"/>
      <c r="C8" s="95"/>
      <c r="D8" s="96"/>
      <c r="E8" s="7"/>
      <c r="V8" s="62"/>
      <c r="AK8" s="2"/>
      <c r="AL8" s="62"/>
      <c r="AM8" s="62"/>
      <c r="AN8" s="62"/>
      <c r="AO8" s="62"/>
      <c r="AP8" s="62"/>
      <c r="AQ8" s="62"/>
      <c r="AR8" s="62"/>
      <c r="AS8" s="62"/>
      <c r="AT8" s="62"/>
      <c r="AU8" s="62"/>
      <c r="AV8" s="62"/>
      <c r="AW8" s="62"/>
      <c r="AX8" s="62"/>
      <c r="AY8" s="62"/>
      <c r="AZ8" s="62"/>
      <c r="BA8" s="62"/>
      <c r="BB8" s="62"/>
      <c r="BC8" s="62"/>
      <c r="BD8" s="62"/>
      <c r="BE8" s="62"/>
      <c r="BF8" s="62"/>
      <c r="BG8" s="62"/>
    </row>
    <row r="9" spans="1:59" ht="21" customHeight="1">
      <c r="A9" s="2"/>
      <c r="B9" s="7"/>
      <c r="C9" s="773" t="s">
        <v>48</v>
      </c>
      <c r="D9" s="773"/>
      <c r="E9" s="773"/>
      <c r="G9" s="774" t="s">
        <v>49</v>
      </c>
      <c r="H9" s="774"/>
      <c r="I9" s="774"/>
      <c r="J9" s="774"/>
      <c r="K9" s="774"/>
      <c r="L9" s="774"/>
      <c r="M9" s="774"/>
      <c r="N9" s="774"/>
      <c r="O9" s="774"/>
      <c r="P9" s="774"/>
      <c r="Q9" s="774"/>
      <c r="R9" s="774"/>
      <c r="S9" s="774"/>
      <c r="T9" s="774"/>
      <c r="U9" s="774"/>
      <c r="V9" s="774"/>
      <c r="AK9" s="2"/>
      <c r="AL9" s="62"/>
      <c r="AM9" s="62"/>
      <c r="AN9" s="62"/>
      <c r="AO9" s="62"/>
      <c r="AP9" s="62"/>
      <c r="AQ9" s="62"/>
      <c r="AR9" s="62"/>
      <c r="AS9" s="62"/>
      <c r="AT9" s="62"/>
      <c r="AU9" s="62"/>
      <c r="AV9" s="62"/>
      <c r="AW9" s="62"/>
      <c r="AX9" s="62"/>
      <c r="AY9" s="62"/>
      <c r="AZ9" s="62"/>
      <c r="BA9" s="62"/>
      <c r="BB9" s="62"/>
      <c r="BC9" s="62"/>
      <c r="BD9" s="62"/>
      <c r="BE9" s="62"/>
      <c r="BF9" s="62"/>
      <c r="BG9" s="62"/>
    </row>
    <row r="10" spans="1:59" ht="21" customHeight="1">
      <c r="A10" s="2"/>
      <c r="B10" s="7"/>
      <c r="C10" s="773"/>
      <c r="D10" s="773"/>
      <c r="E10" s="773"/>
      <c r="G10" s="774"/>
      <c r="H10" s="774"/>
      <c r="I10" s="774"/>
      <c r="J10" s="774"/>
      <c r="K10" s="774"/>
      <c r="L10" s="774"/>
      <c r="M10" s="774"/>
      <c r="N10" s="774"/>
      <c r="O10" s="774"/>
      <c r="P10" s="774"/>
      <c r="Q10" s="774"/>
      <c r="R10" s="774"/>
      <c r="S10" s="774"/>
      <c r="T10" s="774"/>
      <c r="U10" s="774"/>
      <c r="V10" s="774"/>
      <c r="AK10" s="2"/>
      <c r="AL10" s="62"/>
      <c r="AM10" s="62"/>
      <c r="AN10" s="62"/>
      <c r="AO10" s="62"/>
      <c r="AP10" s="62"/>
      <c r="AQ10" s="62"/>
      <c r="AR10" s="62"/>
      <c r="AS10" s="62"/>
      <c r="AT10" s="62"/>
      <c r="AU10" s="62"/>
      <c r="AV10" s="62"/>
      <c r="AW10" s="62"/>
      <c r="AX10" s="62"/>
      <c r="AY10" s="62"/>
      <c r="AZ10" s="62"/>
      <c r="BA10" s="62"/>
      <c r="BB10" s="62"/>
      <c r="BC10" s="62"/>
      <c r="BD10" s="62"/>
      <c r="BE10" s="62"/>
      <c r="BF10" s="62"/>
      <c r="BG10" s="62"/>
    </row>
    <row r="11" spans="1:59" ht="21" customHeight="1">
      <c r="A11" s="2"/>
      <c r="B11" s="7"/>
      <c r="C11" s="773"/>
      <c r="D11" s="773"/>
      <c r="E11" s="773"/>
      <c r="G11" s="774"/>
      <c r="H11" s="774"/>
      <c r="I11" s="774"/>
      <c r="J11" s="774"/>
      <c r="K11" s="774"/>
      <c r="L11" s="774"/>
      <c r="M11" s="774"/>
      <c r="N11" s="774"/>
      <c r="O11" s="774"/>
      <c r="P11" s="774"/>
      <c r="Q11" s="774"/>
      <c r="R11" s="774"/>
      <c r="S11" s="774"/>
      <c r="T11" s="774"/>
      <c r="U11" s="774"/>
      <c r="V11" s="774"/>
      <c r="AK11" s="2"/>
      <c r="AL11" s="62"/>
      <c r="AM11" s="62"/>
      <c r="AN11" s="62"/>
      <c r="AO11" s="62"/>
      <c r="AP11" s="62"/>
      <c r="AQ11" s="62"/>
      <c r="AR11" s="62"/>
      <c r="AS11" s="62"/>
      <c r="AT11" s="62"/>
      <c r="AU11" s="62"/>
      <c r="AV11" s="62"/>
      <c r="AW11" s="62"/>
      <c r="AX11" s="62"/>
      <c r="AY11" s="62"/>
      <c r="AZ11" s="62"/>
      <c r="BA11" s="62"/>
      <c r="BB11" s="62"/>
      <c r="BC11" s="62"/>
      <c r="BD11" s="62"/>
      <c r="BE11" s="62"/>
      <c r="BF11" s="62"/>
      <c r="BG11" s="62"/>
    </row>
    <row r="12" spans="1:59" ht="21" customHeight="1">
      <c r="A12" s="2"/>
      <c r="B12" s="7"/>
      <c r="C12" s="97"/>
      <c r="D12" s="97"/>
      <c r="E12" s="97"/>
      <c r="V12" s="62"/>
      <c r="AK12" s="2"/>
      <c r="AL12" s="62"/>
      <c r="AM12" s="62"/>
      <c r="AN12" s="62"/>
      <c r="AO12" s="62"/>
      <c r="AP12" s="62"/>
      <c r="AQ12" s="62"/>
      <c r="AR12" s="62"/>
      <c r="AS12" s="62"/>
      <c r="AT12" s="62"/>
      <c r="AU12" s="62"/>
      <c r="AV12" s="62"/>
      <c r="AW12" s="62"/>
      <c r="AX12" s="62"/>
      <c r="AY12" s="62"/>
      <c r="AZ12" s="62"/>
      <c r="BA12" s="62"/>
      <c r="BB12" s="62"/>
      <c r="BC12" s="62"/>
      <c r="BD12" s="62"/>
      <c r="BE12" s="62"/>
      <c r="BF12" s="62"/>
      <c r="BG12" s="62"/>
    </row>
    <row r="13" spans="1:59" ht="21" customHeight="1">
      <c r="A13" s="2"/>
      <c r="B13" s="7"/>
      <c r="C13" s="665" t="s">
        <v>50</v>
      </c>
      <c r="D13" s="665"/>
      <c r="E13" s="665"/>
      <c r="V13" s="62"/>
      <c r="AK13" s="2"/>
      <c r="AL13" s="62"/>
      <c r="AM13" s="62"/>
      <c r="AN13" s="62"/>
      <c r="AO13" s="62"/>
      <c r="AP13" s="62"/>
      <c r="AQ13" s="62"/>
      <c r="AR13" s="62"/>
      <c r="AS13" s="62"/>
      <c r="AT13" s="62"/>
      <c r="AU13" s="62"/>
      <c r="AV13" s="62"/>
      <c r="AW13" s="62"/>
      <c r="AX13" s="62"/>
      <c r="AY13" s="62"/>
      <c r="AZ13" s="62"/>
      <c r="BA13" s="62"/>
      <c r="BB13" s="62"/>
      <c r="BC13" s="62"/>
      <c r="BD13" s="62"/>
      <c r="BE13" s="62"/>
      <c r="BF13" s="62"/>
      <c r="BG13" s="62"/>
    </row>
    <row r="14" spans="1:59" ht="21" customHeight="1">
      <c r="A14" s="2"/>
      <c r="B14" s="7"/>
      <c r="C14" s="7"/>
      <c r="D14" s="7"/>
      <c r="E14" s="7"/>
      <c r="V14" s="62"/>
      <c r="AK14" s="2"/>
      <c r="AL14" s="62"/>
      <c r="AM14" s="62"/>
      <c r="AN14" s="62"/>
      <c r="AO14" s="62"/>
      <c r="AP14" s="62"/>
      <c r="AQ14" s="62"/>
      <c r="AR14" s="62"/>
      <c r="AS14" s="62"/>
      <c r="AT14" s="62"/>
      <c r="AU14" s="62"/>
      <c r="AV14" s="62"/>
      <c r="AW14" s="62"/>
      <c r="AX14" s="62"/>
      <c r="AY14" s="62"/>
      <c r="AZ14" s="62"/>
      <c r="BA14" s="62"/>
      <c r="BB14" s="62"/>
      <c r="BC14" s="62"/>
      <c r="BD14" s="62"/>
      <c r="BE14" s="62"/>
      <c r="BF14" s="62"/>
      <c r="BG14" s="62"/>
    </row>
    <row r="15" spans="1:59" ht="21" customHeight="1">
      <c r="A15" s="2"/>
      <c r="B15" s="7"/>
      <c r="C15" s="95"/>
      <c r="D15" s="775" t="s">
        <v>51</v>
      </c>
      <c r="E15" s="775"/>
      <c r="K15" s="776" t="s">
        <v>52</v>
      </c>
      <c r="L15" s="777"/>
      <c r="M15" s="777"/>
      <c r="N15" s="777"/>
      <c r="O15" s="777"/>
      <c r="P15" s="777"/>
      <c r="Q15" s="777"/>
      <c r="R15" s="777"/>
      <c r="S15" s="777"/>
      <c r="T15" s="777"/>
      <c r="U15" s="777"/>
      <c r="V15" s="778"/>
      <c r="AK15" s="2"/>
      <c r="AL15" s="62"/>
      <c r="AM15" s="62"/>
      <c r="AN15" s="62"/>
      <c r="AO15" s="62"/>
      <c r="AP15" s="62"/>
      <c r="AQ15" s="62"/>
      <c r="AR15" s="62"/>
      <c r="AS15" s="62"/>
      <c r="AT15" s="62"/>
      <c r="AU15" s="62"/>
      <c r="AV15" s="62"/>
      <c r="AW15" s="62"/>
      <c r="AX15" s="62"/>
      <c r="AY15" s="62"/>
      <c r="AZ15" s="62"/>
      <c r="BA15" s="62"/>
      <c r="BB15" s="62"/>
      <c r="BC15" s="62"/>
      <c r="BD15" s="62"/>
      <c r="BE15" s="62"/>
      <c r="BF15" s="62"/>
      <c r="BG15" s="62"/>
    </row>
    <row r="16" spans="1:59" ht="21" customHeight="1">
      <c r="A16" s="2"/>
      <c r="B16" s="7"/>
      <c r="C16" s="95"/>
      <c r="D16" s="96"/>
      <c r="E16" s="98" t="s">
        <v>53</v>
      </c>
      <c r="K16" s="99">
        <v>1</v>
      </c>
      <c r="L16" s="100">
        <f>K16+1</f>
        <v>2</v>
      </c>
      <c r="M16" s="101"/>
      <c r="N16" s="101"/>
      <c r="O16" s="101"/>
      <c r="P16" s="101"/>
      <c r="Q16" s="101"/>
      <c r="R16" s="101"/>
      <c r="S16" s="101"/>
      <c r="T16" s="101"/>
      <c r="U16" s="101"/>
      <c r="V16" s="101"/>
      <c r="AK16" s="2"/>
      <c r="AL16" s="62"/>
      <c r="AM16" s="62"/>
      <c r="AN16" s="62"/>
      <c r="AO16" s="62"/>
      <c r="AP16" s="62"/>
      <c r="AQ16" s="62"/>
      <c r="AR16" s="62"/>
      <c r="AS16" s="62"/>
      <c r="AT16" s="62"/>
      <c r="AU16" s="62"/>
      <c r="AV16" s="62"/>
      <c r="AW16" s="62"/>
      <c r="AX16" s="62"/>
      <c r="AY16" s="62"/>
      <c r="AZ16" s="62"/>
      <c r="BA16" s="62"/>
      <c r="BB16" s="62"/>
      <c r="BC16" s="62"/>
      <c r="BD16" s="62"/>
      <c r="BE16" s="62"/>
      <c r="BF16" s="62"/>
      <c r="BG16" s="62"/>
    </row>
    <row r="17" spans="1:59" ht="21" customHeight="1">
      <c r="A17" s="2"/>
      <c r="B17" s="7"/>
      <c r="C17" s="95"/>
      <c r="D17" s="102"/>
      <c r="E17" s="672" t="s">
        <v>54</v>
      </c>
      <c r="J17" s="103"/>
      <c r="K17" s="103"/>
      <c r="L17" s="103"/>
      <c r="M17" s="103"/>
      <c r="N17" s="103"/>
      <c r="O17" s="103"/>
      <c r="P17" s="103"/>
      <c r="Q17" s="103"/>
      <c r="R17" s="103"/>
      <c r="S17" s="103"/>
      <c r="T17" s="103"/>
      <c r="U17" s="103"/>
      <c r="V17" s="62"/>
      <c r="AK17" s="2"/>
      <c r="AL17" s="62"/>
      <c r="AM17" s="62"/>
      <c r="AN17" s="62"/>
      <c r="AO17" s="62"/>
      <c r="AP17" s="62"/>
      <c r="AQ17" s="62"/>
      <c r="AR17" s="62"/>
      <c r="AS17" s="62"/>
      <c r="AT17" s="62"/>
      <c r="AU17" s="62"/>
      <c r="AV17" s="62"/>
      <c r="AW17" s="62"/>
      <c r="AX17" s="62"/>
      <c r="AY17" s="62"/>
      <c r="AZ17" s="62"/>
      <c r="BA17" s="62"/>
      <c r="BB17" s="62"/>
      <c r="BC17" s="62"/>
      <c r="BD17" s="62"/>
      <c r="BE17" s="62"/>
      <c r="BF17" s="62"/>
      <c r="BG17" s="62"/>
    </row>
    <row r="18" spans="1:59" ht="21" customHeight="1">
      <c r="A18" s="2"/>
      <c r="B18" s="7"/>
      <c r="C18" s="95"/>
      <c r="D18" s="102"/>
      <c r="E18" s="672"/>
      <c r="J18" s="103"/>
      <c r="K18" s="103"/>
      <c r="L18" s="103"/>
      <c r="M18" s="103"/>
      <c r="N18" s="103"/>
      <c r="O18" s="103"/>
      <c r="P18" s="103"/>
      <c r="Q18" s="103"/>
      <c r="R18" s="103"/>
      <c r="S18" s="103"/>
      <c r="T18" s="103"/>
      <c r="U18" s="103"/>
      <c r="V18" s="62"/>
      <c r="AK18" s="2"/>
      <c r="AL18" s="62"/>
      <c r="AM18" s="62"/>
      <c r="AN18" s="62"/>
      <c r="AO18" s="62"/>
      <c r="AP18" s="62"/>
      <c r="AQ18" s="62"/>
      <c r="AR18" s="62"/>
      <c r="AS18" s="62"/>
      <c r="AT18" s="62"/>
      <c r="AU18" s="62"/>
      <c r="AV18" s="62"/>
      <c r="AW18" s="62"/>
      <c r="AX18" s="62"/>
      <c r="AY18" s="62"/>
      <c r="AZ18" s="62"/>
      <c r="BA18" s="62"/>
      <c r="BB18" s="62"/>
      <c r="BC18" s="62"/>
      <c r="BD18" s="62"/>
      <c r="BE18" s="62"/>
      <c r="BF18" s="62"/>
      <c r="BG18" s="62"/>
    </row>
    <row r="19" spans="1:59" ht="21" customHeight="1">
      <c r="A19" s="2"/>
      <c r="B19" s="7"/>
      <c r="C19" s="95"/>
      <c r="D19" s="102"/>
      <c r="E19" s="104" t="s">
        <v>55</v>
      </c>
      <c r="J19" s="103"/>
      <c r="K19" s="103"/>
      <c r="L19" s="103"/>
      <c r="M19" s="103"/>
      <c r="N19" s="103"/>
      <c r="O19" s="103"/>
      <c r="P19" s="103"/>
      <c r="Q19" s="103"/>
      <c r="R19" s="103"/>
      <c r="S19" s="103"/>
      <c r="T19" s="103"/>
      <c r="U19" s="103"/>
      <c r="V19" s="62"/>
      <c r="AK19" s="2"/>
      <c r="AL19" s="62"/>
      <c r="AM19" s="62"/>
      <c r="AN19" s="62"/>
      <c r="AO19" s="62"/>
      <c r="AP19" s="62"/>
      <c r="AQ19" s="62"/>
      <c r="AR19" s="62"/>
      <c r="AS19" s="62"/>
      <c r="AT19" s="62"/>
      <c r="AU19" s="62"/>
      <c r="AV19" s="62"/>
      <c r="AW19" s="62"/>
      <c r="AX19" s="62"/>
      <c r="AY19" s="62"/>
      <c r="AZ19" s="62"/>
      <c r="BA19" s="62"/>
      <c r="BB19" s="62"/>
      <c r="BC19" s="62"/>
      <c r="BD19" s="62"/>
      <c r="BE19" s="62"/>
      <c r="BF19" s="62"/>
      <c r="BG19" s="62"/>
    </row>
    <row r="20" spans="1:59" ht="21" customHeight="1">
      <c r="A20" s="2"/>
      <c r="B20" s="7"/>
      <c r="C20" s="95"/>
      <c r="D20" s="96"/>
      <c r="E20" s="104" t="s">
        <v>56</v>
      </c>
      <c r="J20" s="103"/>
      <c r="K20" s="103"/>
      <c r="L20" s="103"/>
      <c r="M20" s="103"/>
      <c r="N20" s="103"/>
      <c r="O20" s="103"/>
      <c r="P20" s="103"/>
      <c r="Q20" s="103"/>
      <c r="R20" s="103"/>
      <c r="S20" s="103"/>
      <c r="T20" s="103"/>
      <c r="U20" s="103"/>
      <c r="V20" s="62"/>
      <c r="AK20" s="2"/>
      <c r="AL20" s="62"/>
      <c r="AM20" s="62"/>
      <c r="AN20" s="62"/>
      <c r="AO20" s="62"/>
      <c r="AP20" s="62"/>
      <c r="AQ20" s="62"/>
      <c r="AR20" s="62"/>
      <c r="AS20" s="62"/>
      <c r="AT20" s="62"/>
      <c r="AU20" s="62"/>
      <c r="AV20" s="62"/>
      <c r="AW20" s="62"/>
      <c r="AX20" s="62"/>
      <c r="AY20" s="62"/>
      <c r="AZ20" s="62"/>
      <c r="BA20" s="62"/>
      <c r="BB20" s="62"/>
      <c r="BC20" s="62"/>
      <c r="BD20" s="62"/>
      <c r="BE20" s="62"/>
      <c r="BF20" s="62"/>
      <c r="BG20" s="62"/>
    </row>
    <row r="21" spans="1:59" ht="21" customHeight="1">
      <c r="A21" s="2"/>
      <c r="B21" s="7"/>
      <c r="C21" s="95"/>
      <c r="D21" s="96"/>
      <c r="E21" s="104"/>
      <c r="J21" s="103"/>
      <c r="K21" s="103"/>
      <c r="L21" s="103"/>
      <c r="M21" s="103"/>
      <c r="N21" s="103"/>
      <c r="O21" s="103"/>
      <c r="P21" s="103"/>
      <c r="Q21" s="103"/>
      <c r="R21" s="103"/>
      <c r="S21" s="103"/>
      <c r="T21" s="103"/>
      <c r="U21" s="103"/>
      <c r="V21" s="62"/>
      <c r="AK21" s="2"/>
      <c r="AL21" s="62"/>
      <c r="AM21" s="62"/>
      <c r="AN21" s="62"/>
      <c r="AO21" s="62"/>
      <c r="AP21" s="62"/>
      <c r="AQ21" s="62"/>
      <c r="AR21" s="62"/>
      <c r="AS21" s="62"/>
      <c r="AT21" s="62"/>
      <c r="AU21" s="62"/>
      <c r="AV21" s="62"/>
      <c r="AW21" s="62"/>
      <c r="AX21" s="62"/>
      <c r="AY21" s="62"/>
      <c r="AZ21" s="62"/>
      <c r="BA21" s="62"/>
      <c r="BB21" s="62"/>
      <c r="BC21" s="62"/>
      <c r="BD21" s="62"/>
      <c r="BE21" s="62"/>
      <c r="BF21" s="62"/>
      <c r="BG21" s="62"/>
    </row>
    <row r="22" spans="1:59" ht="21" customHeight="1">
      <c r="A22" s="2"/>
      <c r="B22" s="7"/>
      <c r="C22" s="95"/>
      <c r="D22" s="96"/>
      <c r="E22" s="105" t="s">
        <v>57</v>
      </c>
      <c r="F22" s="106"/>
      <c r="G22" s="776" t="s">
        <v>58</v>
      </c>
      <c r="H22" s="778"/>
      <c r="I22" s="106"/>
      <c r="K22" s="776" t="s">
        <v>52</v>
      </c>
      <c r="L22" s="777"/>
      <c r="M22" s="777"/>
      <c r="N22" s="777"/>
      <c r="O22" s="777"/>
      <c r="P22" s="777"/>
      <c r="Q22" s="777"/>
      <c r="R22" s="777"/>
      <c r="S22" s="777"/>
      <c r="T22" s="777"/>
      <c r="U22" s="777"/>
      <c r="V22" s="778"/>
      <c r="W22" s="67"/>
      <c r="X22" s="67"/>
      <c r="Y22" s="67"/>
      <c r="Z22" s="67"/>
      <c r="AA22" s="67"/>
      <c r="AB22" s="67"/>
      <c r="AC22" s="67"/>
      <c r="AD22" s="67"/>
      <c r="AE22" s="67"/>
      <c r="AF22" s="67"/>
      <c r="AG22" s="67"/>
      <c r="AH22" s="67"/>
      <c r="AI22" s="67"/>
      <c r="AJ22" s="67"/>
      <c r="AK22" s="2"/>
      <c r="AL22" s="68"/>
      <c r="AM22" s="68"/>
      <c r="AN22" s="68"/>
      <c r="AO22" s="68"/>
      <c r="AP22" s="68"/>
      <c r="AQ22" s="68"/>
      <c r="AR22" s="68"/>
      <c r="AS22" s="68"/>
      <c r="AT22" s="68"/>
      <c r="AU22" s="68"/>
      <c r="AV22" s="68"/>
      <c r="AW22" s="68"/>
      <c r="AX22" s="68"/>
      <c r="AY22" s="68"/>
      <c r="AZ22" s="68"/>
      <c r="BA22" s="68"/>
      <c r="BB22" s="68"/>
      <c r="BC22" s="68"/>
      <c r="BD22" s="68"/>
      <c r="BE22" s="68"/>
      <c r="BF22" s="68"/>
      <c r="BG22" s="62"/>
    </row>
    <row r="23" spans="1:59" ht="21" customHeight="1">
      <c r="A23" s="2"/>
      <c r="B23" s="29"/>
      <c r="C23" s="107"/>
      <c r="D23" s="108"/>
      <c r="E23" s="672" t="s">
        <v>59</v>
      </c>
      <c r="F23" s="106"/>
      <c r="G23" s="109" t="s">
        <v>60</v>
      </c>
      <c r="H23" s="110">
        <v>10</v>
      </c>
      <c r="I23" s="111"/>
      <c r="K23" s="101">
        <f>H23</f>
        <v>10</v>
      </c>
      <c r="L23" s="101">
        <f t="shared" ref="L23:V23" si="0">K23+$H$24</f>
        <v>15</v>
      </c>
      <c r="M23" s="101">
        <f t="shared" si="0"/>
        <v>20</v>
      </c>
      <c r="N23" s="101">
        <f t="shared" si="0"/>
        <v>25</v>
      </c>
      <c r="O23" s="101">
        <f t="shared" si="0"/>
        <v>30</v>
      </c>
      <c r="P23" s="101">
        <f t="shared" si="0"/>
        <v>35</v>
      </c>
      <c r="Q23" s="101">
        <f t="shared" si="0"/>
        <v>40</v>
      </c>
      <c r="R23" s="101">
        <f t="shared" si="0"/>
        <v>45</v>
      </c>
      <c r="S23" s="101">
        <f t="shared" si="0"/>
        <v>50</v>
      </c>
      <c r="T23" s="101">
        <f t="shared" si="0"/>
        <v>55</v>
      </c>
      <c r="U23" s="101">
        <f t="shared" si="0"/>
        <v>60</v>
      </c>
      <c r="V23" s="101">
        <f t="shared" si="0"/>
        <v>65</v>
      </c>
      <c r="W23" s="67"/>
      <c r="X23" s="67"/>
      <c r="Y23" s="67"/>
      <c r="Z23" s="67"/>
      <c r="AA23" s="67"/>
      <c r="AB23" s="67"/>
      <c r="AC23" s="67"/>
      <c r="AD23" s="67"/>
      <c r="AE23" s="67"/>
      <c r="AF23" s="67"/>
      <c r="AG23" s="67"/>
      <c r="AH23" s="67"/>
      <c r="AI23" s="67"/>
      <c r="AJ23" s="67"/>
      <c r="AK23" s="2"/>
      <c r="AL23" s="68"/>
      <c r="AM23" s="68"/>
      <c r="AN23" s="68"/>
      <c r="AO23" s="68"/>
      <c r="AP23" s="68"/>
      <c r="AQ23" s="68"/>
      <c r="AR23" s="68"/>
      <c r="AS23" s="68"/>
      <c r="AT23" s="68"/>
      <c r="AU23" s="68"/>
      <c r="AV23" s="68"/>
      <c r="AW23" s="68"/>
      <c r="AX23" s="68"/>
      <c r="AY23" s="68"/>
      <c r="AZ23" s="68"/>
      <c r="BA23" s="68"/>
      <c r="BB23" s="68"/>
      <c r="BC23" s="68"/>
      <c r="BD23" s="68"/>
      <c r="BE23" s="68"/>
      <c r="BF23" s="68"/>
      <c r="BG23" s="62"/>
    </row>
    <row r="24" spans="1:59" ht="21" customHeight="1">
      <c r="A24" s="2"/>
      <c r="B24" s="29"/>
      <c r="C24" s="107"/>
      <c r="D24" s="108"/>
      <c r="E24" s="672"/>
      <c r="F24" s="106"/>
      <c r="G24" s="109" t="s">
        <v>61</v>
      </c>
      <c r="H24" s="110">
        <v>5</v>
      </c>
      <c r="I24" s="111"/>
      <c r="J24" s="103"/>
      <c r="K24" s="103"/>
      <c r="L24" s="103"/>
      <c r="M24" s="103"/>
      <c r="N24" s="103"/>
      <c r="O24" s="103"/>
      <c r="P24" s="103"/>
      <c r="Q24" s="103"/>
      <c r="R24" s="103"/>
      <c r="S24" s="103"/>
      <c r="T24" s="103"/>
      <c r="U24" s="103"/>
      <c r="V24" s="67"/>
      <c r="W24" s="67"/>
      <c r="X24" s="67"/>
      <c r="Y24" s="67"/>
      <c r="Z24" s="67"/>
      <c r="AA24" s="67"/>
      <c r="AB24" s="67"/>
      <c r="AC24" s="67"/>
      <c r="AD24" s="67"/>
      <c r="AE24" s="67"/>
      <c r="AF24" s="67"/>
      <c r="AG24" s="67"/>
      <c r="AH24" s="67"/>
      <c r="AI24" s="67"/>
      <c r="AJ24" s="67"/>
      <c r="AK24" s="2"/>
      <c r="AL24" s="68"/>
      <c r="AM24" s="68"/>
      <c r="AN24" s="68"/>
      <c r="AO24" s="68"/>
      <c r="AP24" s="68"/>
      <c r="AQ24" s="68"/>
      <c r="AR24" s="68"/>
      <c r="AS24" s="68"/>
      <c r="AT24" s="68"/>
      <c r="AU24" s="68"/>
      <c r="AV24" s="68"/>
      <c r="AW24" s="68"/>
      <c r="AX24" s="68"/>
      <c r="AY24" s="68"/>
      <c r="AZ24" s="68"/>
      <c r="BA24" s="68"/>
      <c r="BB24" s="68"/>
      <c r="BC24" s="68"/>
      <c r="BD24" s="68"/>
      <c r="BE24" s="68"/>
      <c r="BF24" s="68"/>
      <c r="BG24" s="62"/>
    </row>
    <row r="25" spans="1:59" ht="21" customHeight="1">
      <c r="A25" s="2"/>
      <c r="B25" s="29"/>
      <c r="C25" s="107"/>
      <c r="D25" s="108"/>
      <c r="E25" s="104" t="s">
        <v>62</v>
      </c>
      <c r="F25" s="106"/>
      <c r="G25" s="106"/>
      <c r="H25" s="112"/>
      <c r="I25" s="111"/>
      <c r="J25" s="103"/>
      <c r="K25" s="103"/>
      <c r="L25" s="103"/>
      <c r="M25" s="103"/>
      <c r="N25" s="103"/>
      <c r="O25" s="103"/>
      <c r="P25" s="103"/>
      <c r="Q25" s="103"/>
      <c r="R25" s="103"/>
      <c r="S25" s="103"/>
      <c r="T25" s="103"/>
      <c r="U25" s="103"/>
      <c r="V25" s="67"/>
      <c r="W25" s="67"/>
      <c r="X25" s="67"/>
      <c r="Y25" s="67"/>
      <c r="Z25" s="67"/>
      <c r="AA25" s="67"/>
      <c r="AB25" s="67"/>
      <c r="AC25" s="67"/>
      <c r="AD25" s="67"/>
      <c r="AE25" s="67"/>
      <c r="AF25" s="67"/>
      <c r="AG25" s="67"/>
      <c r="AH25" s="67"/>
      <c r="AI25" s="67"/>
      <c r="AJ25" s="67"/>
      <c r="AK25" s="2"/>
      <c r="AL25" s="68"/>
      <c r="AM25" s="68"/>
      <c r="AN25" s="68"/>
      <c r="AO25" s="68"/>
      <c r="AP25" s="68"/>
      <c r="AQ25" s="68"/>
      <c r="AR25" s="68"/>
      <c r="AS25" s="68"/>
      <c r="AT25" s="68"/>
      <c r="AU25" s="68"/>
      <c r="AV25" s="68"/>
      <c r="AW25" s="68"/>
      <c r="AX25" s="68"/>
      <c r="AY25" s="68"/>
      <c r="AZ25" s="68"/>
      <c r="BA25" s="68"/>
      <c r="BB25" s="68"/>
      <c r="BC25" s="68"/>
      <c r="BD25" s="68"/>
      <c r="BE25" s="68"/>
      <c r="BF25" s="68"/>
      <c r="BG25" s="62"/>
    </row>
    <row r="26" spans="1:59" ht="21" customHeight="1">
      <c r="A26" s="2"/>
      <c r="B26" s="29"/>
      <c r="C26" s="107"/>
      <c r="D26" s="108"/>
      <c r="E26" s="104" t="s">
        <v>63</v>
      </c>
      <c r="F26" s="106"/>
      <c r="G26" s="106"/>
      <c r="H26" s="112"/>
      <c r="I26" s="111"/>
      <c r="J26" s="103"/>
      <c r="K26" s="103"/>
      <c r="L26" s="103"/>
      <c r="M26" s="103"/>
      <c r="N26" s="103"/>
      <c r="O26" s="103"/>
      <c r="P26" s="103"/>
      <c r="Q26" s="103"/>
      <c r="R26" s="103"/>
      <c r="S26" s="103"/>
      <c r="T26" s="103"/>
      <c r="U26" s="103"/>
      <c r="V26" s="67"/>
      <c r="W26" s="67"/>
      <c r="X26" s="67"/>
      <c r="Y26" s="67"/>
      <c r="Z26" s="67"/>
      <c r="AA26" s="67"/>
      <c r="AB26" s="67"/>
      <c r="AC26" s="67"/>
      <c r="AD26" s="67"/>
      <c r="AE26" s="67"/>
      <c r="AF26" s="67"/>
      <c r="AG26" s="67"/>
      <c r="AH26" s="67"/>
      <c r="AI26" s="67"/>
      <c r="AJ26" s="67"/>
      <c r="AK26" s="2"/>
      <c r="AL26" s="68"/>
      <c r="AM26" s="68"/>
      <c r="AN26" s="68"/>
      <c r="AO26" s="68"/>
      <c r="AP26" s="68"/>
      <c r="AQ26" s="68"/>
      <c r="AR26" s="68"/>
      <c r="AS26" s="68"/>
      <c r="AT26" s="68"/>
      <c r="AU26" s="68"/>
      <c r="AV26" s="68"/>
      <c r="AW26" s="68"/>
      <c r="AX26" s="68"/>
      <c r="AY26" s="68"/>
      <c r="AZ26" s="68"/>
      <c r="BA26" s="68"/>
      <c r="BB26" s="68"/>
      <c r="BC26" s="68"/>
      <c r="BD26" s="68"/>
      <c r="BE26" s="68"/>
      <c r="BF26" s="68"/>
      <c r="BG26" s="62"/>
    </row>
    <row r="27" spans="1:59" ht="21" customHeight="1">
      <c r="A27" s="2"/>
      <c r="B27" s="29"/>
      <c r="C27" s="107"/>
      <c r="D27" s="108"/>
      <c r="E27" s="104"/>
      <c r="F27" s="106"/>
      <c r="G27" s="776" t="s">
        <v>58</v>
      </c>
      <c r="H27" s="778"/>
      <c r="I27" s="111"/>
      <c r="K27" s="776" t="s">
        <v>64</v>
      </c>
      <c r="L27" s="777"/>
      <c r="M27" s="777"/>
      <c r="N27" s="777"/>
      <c r="O27" s="777"/>
      <c r="P27" s="777"/>
      <c r="Q27" s="777"/>
      <c r="R27" s="777"/>
      <c r="S27" s="777"/>
      <c r="T27" s="777"/>
      <c r="U27" s="777"/>
      <c r="V27" s="778"/>
      <c r="W27" s="67"/>
      <c r="X27" s="67"/>
      <c r="Y27" s="67"/>
      <c r="Z27" s="67"/>
      <c r="AA27" s="67"/>
      <c r="AB27" s="67"/>
      <c r="AC27" s="67"/>
      <c r="AD27" s="67"/>
      <c r="AE27" s="67"/>
      <c r="AF27" s="67"/>
      <c r="AG27" s="67"/>
      <c r="AH27" s="67"/>
      <c r="AI27" s="67"/>
      <c r="AJ27" s="67"/>
      <c r="AK27" s="2"/>
      <c r="AL27" s="68"/>
      <c r="AM27" s="68"/>
      <c r="AN27" s="68"/>
      <c r="AO27" s="68"/>
      <c r="AP27" s="68"/>
      <c r="AQ27" s="68"/>
      <c r="AR27" s="68"/>
      <c r="AS27" s="68"/>
      <c r="AT27" s="68"/>
      <c r="AU27" s="68"/>
      <c r="AV27" s="68"/>
      <c r="AW27" s="68"/>
      <c r="AX27" s="68"/>
      <c r="AY27" s="68"/>
      <c r="AZ27" s="68"/>
      <c r="BA27" s="68"/>
      <c r="BB27" s="68"/>
      <c r="BC27" s="68"/>
      <c r="BD27" s="68"/>
      <c r="BE27" s="68"/>
      <c r="BF27" s="68"/>
      <c r="BG27" s="62"/>
    </row>
    <row r="28" spans="1:59" ht="21" customHeight="1">
      <c r="A28" s="2"/>
      <c r="B28" s="34"/>
      <c r="C28" s="107"/>
      <c r="D28" s="108"/>
      <c r="E28" s="113" t="s">
        <v>65</v>
      </c>
      <c r="F28" s="106"/>
      <c r="G28" s="109" t="s">
        <v>60</v>
      </c>
      <c r="H28" s="110">
        <v>1</v>
      </c>
      <c r="I28" s="111"/>
      <c r="K28" s="100">
        <f>H28</f>
        <v>1</v>
      </c>
      <c r="L28" s="100">
        <f>K28+$H$29</f>
        <v>2</v>
      </c>
      <c r="M28" s="100">
        <f t="shared" ref="M28:V28" si="1">L28+$H$29</f>
        <v>3</v>
      </c>
      <c r="N28" s="100">
        <f t="shared" si="1"/>
        <v>4</v>
      </c>
      <c r="O28" s="100">
        <f t="shared" si="1"/>
        <v>5</v>
      </c>
      <c r="P28" s="100">
        <f t="shared" si="1"/>
        <v>6</v>
      </c>
      <c r="Q28" s="100">
        <f t="shared" si="1"/>
        <v>7</v>
      </c>
      <c r="R28" s="100">
        <f t="shared" si="1"/>
        <v>8</v>
      </c>
      <c r="S28" s="100">
        <f t="shared" si="1"/>
        <v>9</v>
      </c>
      <c r="T28" s="100">
        <f t="shared" si="1"/>
        <v>10</v>
      </c>
      <c r="U28" s="100">
        <f t="shared" si="1"/>
        <v>11</v>
      </c>
      <c r="V28" s="100">
        <f t="shared" si="1"/>
        <v>12</v>
      </c>
      <c r="AK28" s="2"/>
      <c r="AL28" s="68"/>
      <c r="AM28" s="68"/>
      <c r="AN28" s="68"/>
      <c r="AO28" s="68"/>
      <c r="AP28" s="68"/>
      <c r="AQ28" s="68"/>
      <c r="AR28" s="68"/>
      <c r="AS28" s="68"/>
      <c r="AT28" s="68"/>
      <c r="AU28" s="68"/>
      <c r="AV28" s="68"/>
      <c r="AW28" s="68"/>
      <c r="AX28" s="68"/>
      <c r="AY28" s="68"/>
      <c r="AZ28" s="68"/>
      <c r="BA28" s="68"/>
      <c r="BB28" s="68"/>
      <c r="BC28" s="68"/>
      <c r="BD28" s="68"/>
      <c r="BE28" s="68"/>
      <c r="BF28" s="68"/>
      <c r="BG28" s="62"/>
    </row>
    <row r="29" spans="1:59" ht="21" customHeight="1">
      <c r="A29" s="2"/>
      <c r="B29" s="34"/>
      <c r="C29" s="107"/>
      <c r="D29" s="108"/>
      <c r="E29" s="672" t="s">
        <v>66</v>
      </c>
      <c r="F29" s="106"/>
      <c r="G29" s="109" t="s">
        <v>61</v>
      </c>
      <c r="H29" s="110">
        <v>1</v>
      </c>
      <c r="I29" s="111"/>
      <c r="K29" s="101">
        <f>H28</f>
        <v>1</v>
      </c>
      <c r="L29" s="101">
        <f>K29+$H$29*$H$30</f>
        <v>3</v>
      </c>
      <c r="M29" s="101">
        <f t="shared" ref="M29:V29" si="2">L29+$H$29*$H$30</f>
        <v>5</v>
      </c>
      <c r="N29" s="101">
        <f t="shared" si="2"/>
        <v>7</v>
      </c>
      <c r="O29" s="101">
        <f t="shared" si="2"/>
        <v>9</v>
      </c>
      <c r="P29" s="101">
        <f t="shared" si="2"/>
        <v>11</v>
      </c>
      <c r="Q29" s="101">
        <f t="shared" si="2"/>
        <v>13</v>
      </c>
      <c r="R29" s="101">
        <f t="shared" si="2"/>
        <v>15</v>
      </c>
      <c r="S29" s="101">
        <f t="shared" si="2"/>
        <v>17</v>
      </c>
      <c r="T29" s="101">
        <f t="shared" si="2"/>
        <v>19</v>
      </c>
      <c r="U29" s="101">
        <f t="shared" si="2"/>
        <v>21</v>
      </c>
      <c r="V29" s="101">
        <f t="shared" si="2"/>
        <v>23</v>
      </c>
      <c r="AK29" s="2"/>
      <c r="AL29" s="68"/>
      <c r="AM29" s="68"/>
      <c r="AN29" s="68"/>
      <c r="AO29" s="68"/>
      <c r="AP29" s="68"/>
      <c r="AQ29" s="68"/>
      <c r="AR29" s="68"/>
      <c r="AS29" s="68"/>
      <c r="AT29" s="68"/>
      <c r="AU29" s="68"/>
      <c r="AV29" s="68"/>
      <c r="AW29" s="68"/>
      <c r="AX29" s="68"/>
      <c r="AY29" s="68"/>
      <c r="AZ29" s="68"/>
      <c r="BA29" s="68"/>
      <c r="BB29" s="68"/>
      <c r="BC29" s="68"/>
      <c r="BD29" s="68"/>
      <c r="BE29" s="68"/>
      <c r="BF29" s="68"/>
      <c r="BG29" s="62"/>
    </row>
    <row r="30" spans="1:59" ht="21" customHeight="1">
      <c r="A30" s="2"/>
      <c r="B30" s="34"/>
      <c r="C30" s="107"/>
      <c r="D30" s="108"/>
      <c r="E30" s="672"/>
      <c r="F30" s="106"/>
      <c r="G30" s="109" t="s">
        <v>67</v>
      </c>
      <c r="H30" s="110">
        <v>2</v>
      </c>
      <c r="I30" s="111"/>
      <c r="J30" s="103"/>
      <c r="K30" s="103"/>
      <c r="L30" s="103"/>
      <c r="M30" s="103"/>
      <c r="N30" s="103"/>
      <c r="O30" s="103"/>
      <c r="P30" s="103"/>
      <c r="Q30" s="103"/>
      <c r="R30" s="103"/>
      <c r="S30" s="103"/>
      <c r="T30" s="103"/>
      <c r="U30" s="103"/>
      <c r="AK30" s="2"/>
      <c r="AL30" s="68"/>
      <c r="AM30" s="68"/>
      <c r="AN30" s="68"/>
      <c r="AO30" s="68"/>
      <c r="AP30" s="68"/>
      <c r="AQ30" s="68"/>
      <c r="AR30" s="68"/>
      <c r="AS30" s="68"/>
      <c r="AT30" s="68"/>
      <c r="AU30" s="68"/>
      <c r="AV30" s="68"/>
      <c r="AW30" s="68"/>
      <c r="AX30" s="68"/>
      <c r="AY30" s="68"/>
      <c r="AZ30" s="68"/>
      <c r="BA30" s="68"/>
      <c r="BB30" s="68"/>
      <c r="BC30" s="68"/>
      <c r="BD30" s="68"/>
      <c r="BE30" s="68"/>
      <c r="BF30" s="68"/>
      <c r="BG30" s="62"/>
    </row>
    <row r="31" spans="1:59" ht="21" customHeight="1">
      <c r="A31" s="2"/>
      <c r="B31" s="34"/>
      <c r="C31" s="107"/>
      <c r="D31" s="108"/>
      <c r="E31" s="114" t="s">
        <v>68</v>
      </c>
      <c r="F31" s="106"/>
      <c r="G31" s="112"/>
      <c r="H31" s="112"/>
      <c r="I31" s="111"/>
      <c r="J31" s="103"/>
      <c r="K31" s="103"/>
      <c r="L31" s="103"/>
      <c r="M31" s="103"/>
      <c r="N31" s="103"/>
      <c r="O31" s="103"/>
      <c r="P31" s="103"/>
      <c r="Q31" s="103"/>
      <c r="R31" s="103"/>
      <c r="S31" s="103"/>
      <c r="T31" s="103"/>
      <c r="U31" s="103"/>
      <c r="AK31" s="2"/>
      <c r="AL31" s="68"/>
      <c r="AM31" s="68"/>
      <c r="AN31" s="68"/>
      <c r="AO31" s="68"/>
      <c r="AP31" s="68"/>
      <c r="AQ31" s="68"/>
      <c r="AR31" s="68"/>
      <c r="AS31" s="68"/>
      <c r="AT31" s="68"/>
      <c r="AU31" s="68"/>
      <c r="AV31" s="68"/>
      <c r="AW31" s="68"/>
      <c r="AX31" s="68"/>
      <c r="AY31" s="68"/>
      <c r="AZ31" s="68"/>
      <c r="BA31" s="68"/>
      <c r="BB31" s="68"/>
      <c r="BC31" s="68"/>
      <c r="BD31" s="68"/>
      <c r="BE31" s="68"/>
      <c r="BF31" s="68"/>
      <c r="BG31" s="62"/>
    </row>
    <row r="32" spans="1:59" ht="21" customHeight="1">
      <c r="A32" s="2"/>
      <c r="B32" s="34"/>
      <c r="C32" s="107"/>
      <c r="D32" s="108"/>
      <c r="E32" s="114"/>
      <c r="F32" s="106"/>
      <c r="G32" s="112"/>
      <c r="H32" s="112"/>
      <c r="I32" s="111"/>
      <c r="J32" s="103"/>
      <c r="K32" s="103"/>
      <c r="L32" s="103"/>
      <c r="M32" s="103"/>
      <c r="N32" s="103"/>
      <c r="O32" s="103"/>
      <c r="P32" s="103"/>
      <c r="Q32" s="103"/>
      <c r="R32" s="103"/>
      <c r="S32" s="103"/>
      <c r="T32" s="103"/>
      <c r="U32" s="103"/>
      <c r="AK32" s="2"/>
      <c r="AL32" s="68"/>
      <c r="AM32" s="68"/>
      <c r="AN32" s="68"/>
      <c r="AO32" s="68"/>
      <c r="AP32" s="68"/>
      <c r="AQ32" s="68"/>
      <c r="AR32" s="68"/>
      <c r="AS32" s="68"/>
      <c r="AT32" s="68"/>
      <c r="AU32" s="68"/>
      <c r="AV32" s="68"/>
      <c r="AW32" s="68"/>
      <c r="AX32" s="68"/>
      <c r="AY32" s="68"/>
      <c r="AZ32" s="68"/>
      <c r="BA32" s="68"/>
      <c r="BB32" s="68"/>
      <c r="BC32" s="68"/>
      <c r="BD32" s="68"/>
      <c r="BE32" s="68"/>
      <c r="BF32" s="68"/>
      <c r="BG32" s="62"/>
    </row>
    <row r="33" spans="1:59" ht="21" customHeight="1">
      <c r="A33" s="2"/>
      <c r="B33" s="34"/>
      <c r="C33" s="107"/>
      <c r="D33" s="108"/>
      <c r="E33" s="115"/>
      <c r="F33" s="116"/>
      <c r="G33" s="116"/>
      <c r="H33" s="116"/>
      <c r="I33" s="116"/>
      <c r="J33" s="116"/>
      <c r="K33" s="116"/>
      <c r="L33" s="116"/>
      <c r="M33" s="116"/>
      <c r="N33" s="116"/>
      <c r="O33" s="116"/>
      <c r="P33" s="116"/>
      <c r="Q33" s="116"/>
      <c r="R33" s="116"/>
      <c r="S33" s="116"/>
      <c r="T33" s="116"/>
      <c r="U33" s="116"/>
      <c r="V33" s="116"/>
      <c r="W33" s="116"/>
      <c r="X33" s="116"/>
      <c r="Y33" s="116"/>
      <c r="AK33" s="2"/>
      <c r="AL33" s="68"/>
      <c r="AM33" s="68"/>
      <c r="AN33" s="68"/>
      <c r="AO33" s="68"/>
      <c r="AP33" s="68"/>
      <c r="AQ33" s="68"/>
      <c r="AR33" s="68"/>
      <c r="AS33" s="68"/>
      <c r="AT33" s="68"/>
      <c r="AU33" s="68"/>
      <c r="AV33" s="68"/>
      <c r="AW33" s="68"/>
      <c r="AX33" s="68"/>
      <c r="AY33" s="68"/>
      <c r="AZ33" s="68"/>
      <c r="BA33" s="68"/>
      <c r="BB33" s="68"/>
      <c r="BC33" s="68"/>
      <c r="BD33" s="68"/>
      <c r="BE33" s="68"/>
      <c r="BF33" s="68"/>
      <c r="BG33" s="62"/>
    </row>
    <row r="34" spans="1:59" ht="21" customHeight="1" thickBot="1">
      <c r="A34" s="2"/>
      <c r="B34" s="34"/>
      <c r="C34" s="107"/>
      <c r="D34" s="779" t="s">
        <v>69</v>
      </c>
      <c r="E34" s="779"/>
      <c r="G34" s="780" t="s">
        <v>58</v>
      </c>
      <c r="H34" s="781"/>
      <c r="J34" s="117" t="s">
        <v>70</v>
      </c>
      <c r="L34" s="766" t="s">
        <v>71</v>
      </c>
      <c r="M34" s="766"/>
      <c r="N34" s="766"/>
      <c r="O34" s="766"/>
      <c r="P34" s="766"/>
      <c r="Q34" s="766"/>
      <c r="R34" s="766"/>
      <c r="S34" s="766"/>
      <c r="T34" s="766"/>
      <c r="AK34" s="2"/>
      <c r="AL34" s="68"/>
      <c r="AM34" s="68"/>
      <c r="AN34" s="68"/>
      <c r="AO34" s="68"/>
      <c r="AP34" s="68"/>
      <c r="AQ34" s="68"/>
      <c r="AR34" s="68"/>
      <c r="AS34" s="68"/>
      <c r="AT34" s="68"/>
      <c r="AU34" s="68"/>
      <c r="AV34" s="68"/>
      <c r="AW34" s="68"/>
      <c r="AX34" s="68"/>
      <c r="AY34" s="68"/>
      <c r="AZ34" s="68"/>
      <c r="BA34" s="68"/>
      <c r="BB34" s="68"/>
      <c r="BC34" s="68"/>
      <c r="BD34" s="68"/>
      <c r="BE34" s="68"/>
      <c r="BF34" s="68"/>
      <c r="BG34" s="62"/>
    </row>
    <row r="35" spans="1:59" ht="21" customHeight="1">
      <c r="A35" s="2"/>
      <c r="B35" s="29"/>
      <c r="C35" s="107"/>
      <c r="D35" s="108"/>
      <c r="E35" s="118" t="s">
        <v>72</v>
      </c>
      <c r="F35" s="106"/>
      <c r="G35" s="119" t="s">
        <v>60</v>
      </c>
      <c r="H35" s="120">
        <v>1</v>
      </c>
      <c r="I35" s="111"/>
      <c r="J35" s="121">
        <f t="shared" ref="J35:J44" si="3">$H$40+J36</f>
        <v>12</v>
      </c>
      <c r="K35" s="101">
        <f>$J35*K$47</f>
        <v>12</v>
      </c>
      <c r="L35" s="101">
        <f t="shared" ref="L35:V35" si="4">$J35*L$47</f>
        <v>24</v>
      </c>
      <c r="M35" s="101">
        <f t="shared" si="4"/>
        <v>36</v>
      </c>
      <c r="N35" s="101">
        <f t="shared" si="4"/>
        <v>48</v>
      </c>
      <c r="O35" s="101">
        <f t="shared" si="4"/>
        <v>60</v>
      </c>
      <c r="P35" s="101">
        <f t="shared" si="4"/>
        <v>72</v>
      </c>
      <c r="Q35" s="101">
        <f t="shared" si="4"/>
        <v>84</v>
      </c>
      <c r="R35" s="101">
        <f t="shared" si="4"/>
        <v>96</v>
      </c>
      <c r="S35" s="101">
        <f t="shared" si="4"/>
        <v>108</v>
      </c>
      <c r="T35" s="101">
        <f t="shared" si="4"/>
        <v>120</v>
      </c>
      <c r="U35" s="101">
        <f t="shared" si="4"/>
        <v>132</v>
      </c>
      <c r="V35" s="101">
        <f t="shared" si="4"/>
        <v>144</v>
      </c>
      <c r="AK35" s="2"/>
      <c r="AL35" s="68"/>
      <c r="AM35" s="68"/>
      <c r="AN35" s="68"/>
      <c r="AO35" s="68"/>
      <c r="AP35" s="68"/>
      <c r="AQ35" s="68"/>
      <c r="AR35" s="68"/>
      <c r="AS35" s="68"/>
      <c r="AT35" s="68"/>
      <c r="AU35" s="68"/>
      <c r="AV35" s="68"/>
      <c r="AW35" s="68"/>
      <c r="AX35" s="68"/>
      <c r="AY35" s="68"/>
      <c r="AZ35" s="68"/>
      <c r="BA35" s="68"/>
      <c r="BB35" s="68"/>
      <c r="BC35" s="68"/>
      <c r="BD35" s="68"/>
      <c r="BE35" s="68"/>
      <c r="BF35" s="68"/>
      <c r="BG35" s="62"/>
    </row>
    <row r="36" spans="1:59" ht="21" customHeight="1">
      <c r="A36" s="2"/>
      <c r="B36" s="34"/>
      <c r="C36" s="107"/>
      <c r="D36" s="108"/>
      <c r="E36" s="672" t="s">
        <v>73</v>
      </c>
      <c r="F36" s="106"/>
      <c r="G36" s="122" t="s">
        <v>61</v>
      </c>
      <c r="H36" s="123">
        <v>1</v>
      </c>
      <c r="I36" s="124"/>
      <c r="J36" s="121">
        <f t="shared" si="3"/>
        <v>11</v>
      </c>
      <c r="K36" s="101">
        <f t="shared" ref="K36:V46" si="5">$J36*K$47</f>
        <v>11</v>
      </c>
      <c r="L36" s="101">
        <f t="shared" si="5"/>
        <v>22</v>
      </c>
      <c r="M36" s="101">
        <f t="shared" si="5"/>
        <v>33</v>
      </c>
      <c r="N36" s="101">
        <f t="shared" si="5"/>
        <v>44</v>
      </c>
      <c r="O36" s="101">
        <f t="shared" si="5"/>
        <v>55</v>
      </c>
      <c r="P36" s="101">
        <f t="shared" si="5"/>
        <v>66</v>
      </c>
      <c r="Q36" s="101">
        <f t="shared" si="5"/>
        <v>77</v>
      </c>
      <c r="R36" s="101">
        <f t="shared" si="5"/>
        <v>88</v>
      </c>
      <c r="S36" s="101">
        <f t="shared" si="5"/>
        <v>99</v>
      </c>
      <c r="T36" s="101">
        <f t="shared" si="5"/>
        <v>110</v>
      </c>
      <c r="U36" s="101">
        <f t="shared" si="5"/>
        <v>121</v>
      </c>
      <c r="V36" s="101">
        <f t="shared" si="5"/>
        <v>132</v>
      </c>
      <c r="AK36" s="2"/>
      <c r="AL36" s="68"/>
      <c r="AM36" s="68"/>
      <c r="AN36" s="68"/>
      <c r="AO36" s="68"/>
      <c r="AP36" s="68"/>
      <c r="AQ36" s="68"/>
      <c r="AR36" s="68"/>
      <c r="AS36" s="68"/>
      <c r="AT36" s="68"/>
      <c r="AU36" s="68"/>
      <c r="AV36" s="68"/>
      <c r="AW36" s="68"/>
      <c r="AX36" s="68"/>
      <c r="AY36" s="68"/>
      <c r="AZ36" s="68"/>
      <c r="BA36" s="68"/>
      <c r="BB36" s="68"/>
      <c r="BC36" s="68"/>
      <c r="BD36" s="68"/>
      <c r="BE36" s="68"/>
      <c r="BF36" s="68"/>
      <c r="BG36" s="62"/>
    </row>
    <row r="37" spans="1:59" ht="21" customHeight="1">
      <c r="A37" s="2"/>
      <c r="B37" s="34"/>
      <c r="C37" s="107"/>
      <c r="D37" s="108"/>
      <c r="E37" s="672"/>
      <c r="F37" s="68"/>
      <c r="G37" s="122" t="s">
        <v>67</v>
      </c>
      <c r="H37" s="123">
        <v>1</v>
      </c>
      <c r="I37" s="62"/>
      <c r="J37" s="121">
        <f t="shared" si="3"/>
        <v>10</v>
      </c>
      <c r="K37" s="101">
        <f t="shared" si="5"/>
        <v>10</v>
      </c>
      <c r="L37" s="101">
        <f t="shared" si="5"/>
        <v>20</v>
      </c>
      <c r="M37" s="101">
        <f t="shared" si="5"/>
        <v>30</v>
      </c>
      <c r="N37" s="101">
        <f t="shared" si="5"/>
        <v>40</v>
      </c>
      <c r="O37" s="101">
        <f t="shared" si="5"/>
        <v>50</v>
      </c>
      <c r="P37" s="101">
        <f t="shared" si="5"/>
        <v>60</v>
      </c>
      <c r="Q37" s="101">
        <f t="shared" si="5"/>
        <v>70</v>
      </c>
      <c r="R37" s="101">
        <f t="shared" si="5"/>
        <v>80</v>
      </c>
      <c r="S37" s="101">
        <f t="shared" si="5"/>
        <v>90</v>
      </c>
      <c r="T37" s="101">
        <f t="shared" si="5"/>
        <v>100</v>
      </c>
      <c r="U37" s="101">
        <f t="shared" si="5"/>
        <v>110</v>
      </c>
      <c r="V37" s="101">
        <f t="shared" si="5"/>
        <v>120</v>
      </c>
      <c r="AK37" s="2"/>
      <c r="AL37" s="68"/>
      <c r="AM37" s="68"/>
      <c r="AN37" s="68"/>
      <c r="AO37" s="68"/>
      <c r="AP37" s="68"/>
      <c r="AQ37" s="68"/>
      <c r="AR37" s="68"/>
      <c r="AS37" s="68"/>
      <c r="AT37" s="68"/>
      <c r="AU37" s="68"/>
      <c r="AV37" s="68"/>
      <c r="AW37" s="68"/>
      <c r="AX37" s="68"/>
      <c r="AY37" s="68"/>
      <c r="AZ37" s="68"/>
      <c r="BA37" s="68"/>
      <c r="BB37" s="68"/>
      <c r="BC37" s="68"/>
      <c r="BD37" s="68"/>
      <c r="BE37" s="68"/>
      <c r="BF37" s="68"/>
      <c r="BG37" s="62"/>
    </row>
    <row r="38" spans="1:59" ht="21" customHeight="1">
      <c r="A38" s="2"/>
      <c r="B38" s="34"/>
      <c r="C38" s="107"/>
      <c r="D38" s="108"/>
      <c r="E38" s="692" t="s">
        <v>74</v>
      </c>
      <c r="F38" s="67"/>
      <c r="G38" s="125"/>
      <c r="H38" s="126"/>
      <c r="I38" s="127"/>
      <c r="J38" s="121">
        <f t="shared" si="3"/>
        <v>9</v>
      </c>
      <c r="K38" s="101">
        <f t="shared" si="5"/>
        <v>9</v>
      </c>
      <c r="L38" s="101">
        <f t="shared" si="5"/>
        <v>18</v>
      </c>
      <c r="M38" s="101">
        <f t="shared" si="5"/>
        <v>27</v>
      </c>
      <c r="N38" s="101">
        <f t="shared" si="5"/>
        <v>36</v>
      </c>
      <c r="O38" s="101">
        <f t="shared" si="5"/>
        <v>45</v>
      </c>
      <c r="P38" s="101">
        <f t="shared" si="5"/>
        <v>54</v>
      </c>
      <c r="Q38" s="101">
        <f t="shared" si="5"/>
        <v>63</v>
      </c>
      <c r="R38" s="101">
        <f t="shared" si="5"/>
        <v>72</v>
      </c>
      <c r="S38" s="101">
        <f t="shared" si="5"/>
        <v>81</v>
      </c>
      <c r="T38" s="101">
        <f t="shared" si="5"/>
        <v>90</v>
      </c>
      <c r="U38" s="101">
        <f t="shared" si="5"/>
        <v>99</v>
      </c>
      <c r="V38" s="101">
        <f t="shared" si="5"/>
        <v>108</v>
      </c>
      <c r="W38" s="62"/>
      <c r="X38" s="62"/>
      <c r="Y38" s="62"/>
      <c r="Z38" s="62"/>
      <c r="AA38" s="62"/>
      <c r="AB38" s="62"/>
      <c r="AC38" s="62"/>
      <c r="AD38" s="62"/>
      <c r="AE38" s="62"/>
      <c r="AF38" s="62"/>
      <c r="AG38" s="62"/>
      <c r="AH38" s="62"/>
      <c r="AI38" s="62"/>
      <c r="AK38" s="2"/>
      <c r="AL38" s="68"/>
      <c r="AM38" s="68"/>
      <c r="AN38" s="68"/>
      <c r="AO38" s="68"/>
      <c r="AP38" s="68"/>
      <c r="AQ38" s="68"/>
      <c r="AR38" s="68"/>
      <c r="AS38" s="68"/>
      <c r="AT38" s="68"/>
      <c r="AU38" s="68"/>
      <c r="AV38" s="68"/>
      <c r="AW38" s="68"/>
      <c r="AX38" s="68"/>
      <c r="AY38" s="68"/>
      <c r="AZ38" s="68"/>
      <c r="BA38" s="68"/>
      <c r="BB38" s="68"/>
      <c r="BC38" s="68"/>
      <c r="BD38" s="68"/>
      <c r="BE38" s="68"/>
      <c r="BF38" s="68"/>
      <c r="BG38" s="62"/>
    </row>
    <row r="39" spans="1:59" ht="21" customHeight="1">
      <c r="A39" s="2"/>
      <c r="B39" s="34"/>
      <c r="C39" s="107"/>
      <c r="D39" s="108"/>
      <c r="E39" s="692"/>
      <c r="F39" s="67"/>
      <c r="G39" s="128" t="s">
        <v>75</v>
      </c>
      <c r="H39" s="123">
        <v>1</v>
      </c>
      <c r="I39" s="127"/>
      <c r="J39" s="121">
        <f t="shared" si="3"/>
        <v>8</v>
      </c>
      <c r="K39" s="101">
        <f t="shared" si="5"/>
        <v>8</v>
      </c>
      <c r="L39" s="101">
        <f t="shared" si="5"/>
        <v>16</v>
      </c>
      <c r="M39" s="101">
        <f t="shared" si="5"/>
        <v>24</v>
      </c>
      <c r="N39" s="101">
        <f t="shared" si="5"/>
        <v>32</v>
      </c>
      <c r="O39" s="101">
        <f t="shared" si="5"/>
        <v>40</v>
      </c>
      <c r="P39" s="101">
        <f t="shared" si="5"/>
        <v>48</v>
      </c>
      <c r="Q39" s="101">
        <f t="shared" si="5"/>
        <v>56</v>
      </c>
      <c r="R39" s="101">
        <f t="shared" si="5"/>
        <v>64</v>
      </c>
      <c r="S39" s="101">
        <f t="shared" si="5"/>
        <v>72</v>
      </c>
      <c r="T39" s="101">
        <f t="shared" si="5"/>
        <v>80</v>
      </c>
      <c r="U39" s="101">
        <f t="shared" si="5"/>
        <v>88</v>
      </c>
      <c r="V39" s="101">
        <f t="shared" si="5"/>
        <v>96</v>
      </c>
      <c r="W39" s="68"/>
      <c r="X39" s="68"/>
      <c r="Y39" s="68"/>
      <c r="Z39" s="68"/>
      <c r="AA39" s="68"/>
      <c r="AB39" s="68"/>
      <c r="AC39" s="68"/>
      <c r="AD39" s="68"/>
      <c r="AE39" s="68"/>
      <c r="AF39" s="62"/>
      <c r="AG39" s="62"/>
      <c r="AH39" s="62"/>
      <c r="AI39" s="62"/>
      <c r="AK39" s="2"/>
      <c r="AL39" s="68"/>
      <c r="AM39" s="68"/>
      <c r="AN39" s="68"/>
      <c r="AO39" s="68"/>
      <c r="AP39" s="68"/>
      <c r="AQ39" s="68"/>
      <c r="AR39" s="68"/>
      <c r="AS39" s="68"/>
      <c r="AT39" s="68"/>
      <c r="AU39" s="68"/>
      <c r="AV39" s="68"/>
      <c r="AW39" s="68"/>
      <c r="AX39" s="68"/>
      <c r="AY39" s="68"/>
      <c r="AZ39" s="68"/>
      <c r="BA39" s="68"/>
      <c r="BB39" s="68"/>
      <c r="BC39" s="68"/>
      <c r="BD39" s="68"/>
      <c r="BE39" s="68"/>
      <c r="BF39" s="68"/>
      <c r="BG39" s="62"/>
    </row>
    <row r="40" spans="1:59" ht="21" customHeight="1">
      <c r="A40" s="2"/>
      <c r="B40" s="34"/>
      <c r="C40" s="107"/>
      <c r="D40" s="108"/>
      <c r="E40" s="692" t="s">
        <v>76</v>
      </c>
      <c r="F40" s="67"/>
      <c r="G40" s="128" t="s">
        <v>77</v>
      </c>
      <c r="H40" s="123">
        <v>1</v>
      </c>
      <c r="I40" s="127"/>
      <c r="J40" s="121">
        <f t="shared" si="3"/>
        <v>7</v>
      </c>
      <c r="K40" s="101">
        <f t="shared" si="5"/>
        <v>7</v>
      </c>
      <c r="L40" s="101">
        <f t="shared" si="5"/>
        <v>14</v>
      </c>
      <c r="M40" s="101">
        <f t="shared" si="5"/>
        <v>21</v>
      </c>
      <c r="N40" s="101">
        <f t="shared" si="5"/>
        <v>28</v>
      </c>
      <c r="O40" s="101">
        <f t="shared" si="5"/>
        <v>35</v>
      </c>
      <c r="P40" s="101">
        <f t="shared" si="5"/>
        <v>42</v>
      </c>
      <c r="Q40" s="101">
        <f t="shared" si="5"/>
        <v>49</v>
      </c>
      <c r="R40" s="101">
        <f t="shared" si="5"/>
        <v>56</v>
      </c>
      <c r="S40" s="101">
        <f t="shared" si="5"/>
        <v>63</v>
      </c>
      <c r="T40" s="101">
        <f t="shared" si="5"/>
        <v>70</v>
      </c>
      <c r="U40" s="101">
        <f t="shared" si="5"/>
        <v>77</v>
      </c>
      <c r="V40" s="101">
        <f t="shared" si="5"/>
        <v>84</v>
      </c>
      <c r="W40" s="68"/>
      <c r="X40" s="68"/>
      <c r="Y40" s="68"/>
      <c r="Z40" s="68"/>
      <c r="AA40" s="68"/>
      <c r="AB40" s="68"/>
      <c r="AC40" s="68"/>
      <c r="AD40" s="68"/>
      <c r="AE40" s="68"/>
      <c r="AF40" s="62"/>
      <c r="AG40" s="62"/>
      <c r="AH40" s="62"/>
      <c r="AI40" s="62"/>
      <c r="AK40" s="2"/>
      <c r="AL40" s="68"/>
      <c r="AM40" s="68"/>
      <c r="AN40" s="68"/>
      <c r="AO40" s="68"/>
      <c r="AP40" s="68"/>
      <c r="AQ40" s="68"/>
      <c r="AR40" s="68"/>
      <c r="AS40" s="68"/>
      <c r="AT40" s="68"/>
      <c r="AU40" s="68"/>
      <c r="AV40" s="68"/>
      <c r="AW40" s="68"/>
      <c r="AX40" s="68"/>
      <c r="AY40" s="68"/>
      <c r="AZ40" s="68"/>
      <c r="BA40" s="68"/>
      <c r="BB40" s="68"/>
      <c r="BC40" s="68"/>
      <c r="BD40" s="68"/>
      <c r="BE40" s="68"/>
      <c r="BF40" s="68"/>
      <c r="BG40" s="62"/>
    </row>
    <row r="41" spans="1:59" ht="21" customHeight="1" thickBot="1">
      <c r="A41" s="2"/>
      <c r="B41" s="46"/>
      <c r="C41" s="129"/>
      <c r="D41" s="130"/>
      <c r="E41" s="692"/>
      <c r="F41" s="67"/>
      <c r="G41" s="131" t="s">
        <v>78</v>
      </c>
      <c r="H41" s="123">
        <v>1</v>
      </c>
      <c r="I41" s="127"/>
      <c r="J41" s="121">
        <f t="shared" si="3"/>
        <v>6</v>
      </c>
      <c r="K41" s="101">
        <f t="shared" si="5"/>
        <v>6</v>
      </c>
      <c r="L41" s="101">
        <f t="shared" si="5"/>
        <v>12</v>
      </c>
      <c r="M41" s="101">
        <f t="shared" si="5"/>
        <v>18</v>
      </c>
      <c r="N41" s="101">
        <f t="shared" si="5"/>
        <v>24</v>
      </c>
      <c r="O41" s="101">
        <f t="shared" si="5"/>
        <v>30</v>
      </c>
      <c r="P41" s="101">
        <f t="shared" si="5"/>
        <v>36</v>
      </c>
      <c r="Q41" s="101">
        <f t="shared" si="5"/>
        <v>42</v>
      </c>
      <c r="R41" s="101">
        <f t="shared" si="5"/>
        <v>48</v>
      </c>
      <c r="S41" s="101">
        <f t="shared" si="5"/>
        <v>54</v>
      </c>
      <c r="T41" s="101">
        <f t="shared" si="5"/>
        <v>60</v>
      </c>
      <c r="U41" s="101">
        <f t="shared" si="5"/>
        <v>66</v>
      </c>
      <c r="V41" s="101">
        <f t="shared" si="5"/>
        <v>72</v>
      </c>
      <c r="W41" s="68"/>
      <c r="X41" s="68"/>
      <c r="Y41" s="68"/>
      <c r="Z41" s="68"/>
      <c r="AA41" s="68"/>
      <c r="AB41" s="68"/>
      <c r="AC41" s="68"/>
      <c r="AD41" s="68"/>
      <c r="AE41" s="68"/>
      <c r="AF41" s="62"/>
      <c r="AG41" s="62"/>
      <c r="AH41" s="62"/>
      <c r="AI41" s="62"/>
      <c r="AK41" s="2"/>
      <c r="AL41" s="68"/>
      <c r="AM41" s="68"/>
      <c r="AN41" s="68"/>
      <c r="AO41" s="68"/>
      <c r="AP41" s="68"/>
      <c r="AQ41" s="68"/>
      <c r="AR41" s="68"/>
      <c r="AS41" s="68"/>
      <c r="AT41" s="68"/>
      <c r="AU41" s="68"/>
      <c r="AV41" s="68"/>
      <c r="AW41" s="68"/>
      <c r="AX41" s="68"/>
      <c r="AY41" s="68"/>
      <c r="AZ41" s="68"/>
      <c r="BA41" s="68"/>
      <c r="BB41" s="68"/>
      <c r="BC41" s="68"/>
      <c r="BD41" s="68"/>
      <c r="BE41" s="68"/>
      <c r="BF41" s="68"/>
      <c r="BG41" s="62"/>
    </row>
    <row r="42" spans="1:59" ht="21" customHeight="1">
      <c r="A42" s="2"/>
      <c r="B42" s="34"/>
      <c r="C42" s="132"/>
      <c r="D42" s="133"/>
      <c r="E42" s="114" t="s">
        <v>79</v>
      </c>
      <c r="F42" s="67"/>
      <c r="G42" s="127"/>
      <c r="H42" s="127"/>
      <c r="I42" s="127"/>
      <c r="J42" s="121">
        <f t="shared" si="3"/>
        <v>5</v>
      </c>
      <c r="K42" s="101">
        <f t="shared" si="5"/>
        <v>5</v>
      </c>
      <c r="L42" s="101">
        <f t="shared" si="5"/>
        <v>10</v>
      </c>
      <c r="M42" s="101">
        <f t="shared" si="5"/>
        <v>15</v>
      </c>
      <c r="N42" s="101">
        <f t="shared" si="5"/>
        <v>20</v>
      </c>
      <c r="O42" s="101">
        <f t="shared" si="5"/>
        <v>25</v>
      </c>
      <c r="P42" s="101">
        <f t="shared" si="5"/>
        <v>30</v>
      </c>
      <c r="Q42" s="101">
        <f t="shared" si="5"/>
        <v>35</v>
      </c>
      <c r="R42" s="101">
        <f t="shared" si="5"/>
        <v>40</v>
      </c>
      <c r="S42" s="101">
        <f t="shared" si="5"/>
        <v>45</v>
      </c>
      <c r="T42" s="101">
        <f t="shared" si="5"/>
        <v>50</v>
      </c>
      <c r="U42" s="101">
        <f t="shared" si="5"/>
        <v>55</v>
      </c>
      <c r="V42" s="101">
        <f t="shared" si="5"/>
        <v>60</v>
      </c>
      <c r="W42" s="68"/>
      <c r="X42" s="68"/>
      <c r="Y42" s="68"/>
      <c r="Z42" s="68"/>
      <c r="AA42" s="68"/>
      <c r="AB42" s="68"/>
      <c r="AC42" s="68"/>
      <c r="AD42" s="68"/>
      <c r="AE42" s="68"/>
      <c r="AF42" s="62"/>
      <c r="AG42" s="62"/>
      <c r="AH42" s="62"/>
      <c r="AI42" s="62"/>
      <c r="AK42" s="2"/>
      <c r="AL42" s="68"/>
      <c r="AM42" s="68"/>
      <c r="AN42" s="68"/>
      <c r="AO42" s="68"/>
      <c r="AP42" s="68"/>
      <c r="AQ42" s="68"/>
      <c r="AR42" s="68"/>
      <c r="AS42" s="68"/>
      <c r="AT42" s="68"/>
      <c r="AU42" s="68"/>
      <c r="AV42" s="68"/>
      <c r="AW42" s="68"/>
      <c r="AX42" s="68"/>
      <c r="AY42" s="68"/>
      <c r="AZ42" s="68"/>
      <c r="BA42" s="68"/>
      <c r="BB42" s="68"/>
      <c r="BC42" s="68"/>
      <c r="BD42" s="68"/>
      <c r="BE42" s="68"/>
      <c r="BF42" s="68"/>
      <c r="BG42" s="62"/>
    </row>
    <row r="43" spans="1:59" ht="21" customHeight="1">
      <c r="A43" s="2"/>
      <c r="B43" s="7"/>
      <c r="C43" s="132"/>
      <c r="D43" s="133"/>
      <c r="E43" s="114" t="s">
        <v>80</v>
      </c>
      <c r="F43" s="67"/>
      <c r="G43" s="127"/>
      <c r="H43" s="127"/>
      <c r="I43" s="127"/>
      <c r="J43" s="121">
        <f t="shared" si="3"/>
        <v>4</v>
      </c>
      <c r="K43" s="101">
        <f t="shared" si="5"/>
        <v>4</v>
      </c>
      <c r="L43" s="101">
        <f t="shared" si="5"/>
        <v>8</v>
      </c>
      <c r="M43" s="101">
        <f t="shared" si="5"/>
        <v>12</v>
      </c>
      <c r="N43" s="101">
        <f t="shared" si="5"/>
        <v>16</v>
      </c>
      <c r="O43" s="101">
        <f t="shared" si="5"/>
        <v>20</v>
      </c>
      <c r="P43" s="101">
        <f t="shared" si="5"/>
        <v>24</v>
      </c>
      <c r="Q43" s="101">
        <f t="shared" si="5"/>
        <v>28</v>
      </c>
      <c r="R43" s="101">
        <f t="shared" si="5"/>
        <v>32</v>
      </c>
      <c r="S43" s="101">
        <f t="shared" si="5"/>
        <v>36</v>
      </c>
      <c r="T43" s="101">
        <f t="shared" si="5"/>
        <v>40</v>
      </c>
      <c r="U43" s="101">
        <f t="shared" si="5"/>
        <v>44</v>
      </c>
      <c r="V43" s="101">
        <f t="shared" si="5"/>
        <v>48</v>
      </c>
      <c r="W43" s="68"/>
      <c r="X43" s="68"/>
      <c r="Y43" s="68"/>
      <c r="Z43" s="68"/>
      <c r="AA43" s="68"/>
      <c r="AB43" s="68"/>
      <c r="AC43" s="68"/>
      <c r="AD43" s="68"/>
      <c r="AE43" s="68"/>
      <c r="AF43" s="62"/>
      <c r="AG43" s="62"/>
      <c r="AH43" s="62"/>
      <c r="AI43" s="62"/>
      <c r="AK43" s="2"/>
      <c r="AL43" s="68"/>
      <c r="AM43" s="68"/>
      <c r="AN43" s="68"/>
      <c r="AO43" s="68"/>
      <c r="AP43" s="68"/>
      <c r="AQ43" s="68"/>
      <c r="AR43" s="68"/>
      <c r="AS43" s="68"/>
      <c r="AT43" s="68"/>
      <c r="AU43" s="68"/>
      <c r="AV43" s="68"/>
      <c r="AW43" s="68"/>
      <c r="AX43" s="68"/>
      <c r="AY43" s="68"/>
      <c r="AZ43" s="68"/>
      <c r="BA43" s="68"/>
      <c r="BB43" s="68"/>
      <c r="BC43" s="68"/>
      <c r="BD43" s="68"/>
      <c r="BE43" s="68"/>
      <c r="BF43" s="68"/>
      <c r="BG43" s="62"/>
    </row>
    <row r="44" spans="1:59" ht="21" customHeight="1">
      <c r="A44" s="2"/>
      <c r="B44" s="44"/>
      <c r="C44" s="132"/>
      <c r="D44" s="133"/>
      <c r="E44" s="692" t="s">
        <v>81</v>
      </c>
      <c r="F44" s="67"/>
      <c r="G44" s="67"/>
      <c r="H44" s="67"/>
      <c r="I44" s="134"/>
      <c r="J44" s="121">
        <f t="shared" si="3"/>
        <v>3</v>
      </c>
      <c r="K44" s="101">
        <f t="shared" si="5"/>
        <v>3</v>
      </c>
      <c r="L44" s="101">
        <f t="shared" si="5"/>
        <v>6</v>
      </c>
      <c r="M44" s="101">
        <f t="shared" si="5"/>
        <v>9</v>
      </c>
      <c r="N44" s="101">
        <f t="shared" si="5"/>
        <v>12</v>
      </c>
      <c r="O44" s="101">
        <f t="shared" si="5"/>
        <v>15</v>
      </c>
      <c r="P44" s="101">
        <f t="shared" si="5"/>
        <v>18</v>
      </c>
      <c r="Q44" s="101">
        <f t="shared" si="5"/>
        <v>21</v>
      </c>
      <c r="R44" s="101">
        <f t="shared" si="5"/>
        <v>24</v>
      </c>
      <c r="S44" s="101">
        <f t="shared" si="5"/>
        <v>27</v>
      </c>
      <c r="T44" s="101">
        <f t="shared" si="5"/>
        <v>30</v>
      </c>
      <c r="U44" s="101">
        <f t="shared" si="5"/>
        <v>33</v>
      </c>
      <c r="V44" s="101">
        <f t="shared" si="5"/>
        <v>36</v>
      </c>
      <c r="W44" s="68"/>
      <c r="X44" s="68"/>
      <c r="Y44" s="68"/>
      <c r="Z44" s="68"/>
      <c r="AA44" s="68"/>
      <c r="AB44" s="68"/>
      <c r="AC44" s="68"/>
      <c r="AD44" s="68"/>
      <c r="AE44" s="68"/>
      <c r="AF44" s="62"/>
      <c r="AG44" s="62"/>
      <c r="AH44" s="62"/>
      <c r="AI44" s="62"/>
      <c r="AK44" s="2"/>
      <c r="AL44" s="68"/>
      <c r="AM44" s="68"/>
      <c r="AN44" s="68"/>
      <c r="AO44" s="68"/>
      <c r="AP44" s="68"/>
      <c r="AQ44" s="68"/>
      <c r="AR44" s="68"/>
      <c r="AS44" s="68"/>
      <c r="AT44" s="68"/>
      <c r="AU44" s="68"/>
      <c r="AV44" s="68"/>
      <c r="AW44" s="68"/>
      <c r="AX44" s="68"/>
      <c r="AY44" s="68"/>
      <c r="AZ44" s="68"/>
      <c r="BA44" s="68"/>
      <c r="BB44" s="68"/>
      <c r="BC44" s="68"/>
      <c r="BD44" s="68"/>
      <c r="BE44" s="68"/>
      <c r="BF44" s="68"/>
      <c r="BG44" s="62"/>
    </row>
    <row r="45" spans="1:59" ht="21" customHeight="1">
      <c r="A45" s="2"/>
      <c r="B45" s="7"/>
      <c r="C45" s="132"/>
      <c r="D45" s="133"/>
      <c r="E45" s="692"/>
      <c r="F45" s="67"/>
      <c r="G45" s="67"/>
      <c r="H45" s="67"/>
      <c r="I45" s="134"/>
      <c r="J45" s="121">
        <f>$H$40+J46</f>
        <v>2</v>
      </c>
      <c r="K45" s="101">
        <f t="shared" si="5"/>
        <v>2</v>
      </c>
      <c r="L45" s="101">
        <f t="shared" si="5"/>
        <v>4</v>
      </c>
      <c r="M45" s="101">
        <f t="shared" si="5"/>
        <v>6</v>
      </c>
      <c r="N45" s="101">
        <f t="shared" si="5"/>
        <v>8</v>
      </c>
      <c r="O45" s="101">
        <f t="shared" si="5"/>
        <v>10</v>
      </c>
      <c r="P45" s="101">
        <f t="shared" si="5"/>
        <v>12</v>
      </c>
      <c r="Q45" s="101">
        <f t="shared" si="5"/>
        <v>14</v>
      </c>
      <c r="R45" s="101">
        <f t="shared" si="5"/>
        <v>16</v>
      </c>
      <c r="S45" s="101">
        <f t="shared" si="5"/>
        <v>18</v>
      </c>
      <c r="T45" s="101">
        <f t="shared" si="5"/>
        <v>20</v>
      </c>
      <c r="U45" s="101">
        <f t="shared" si="5"/>
        <v>22</v>
      </c>
      <c r="V45" s="101">
        <f t="shared" si="5"/>
        <v>24</v>
      </c>
      <c r="W45" s="68"/>
      <c r="X45" s="68"/>
      <c r="Y45" s="68"/>
      <c r="Z45" s="68"/>
      <c r="AA45" s="68"/>
      <c r="AB45" s="68"/>
      <c r="AC45" s="68"/>
      <c r="AD45" s="68"/>
      <c r="AE45" s="68"/>
      <c r="AF45" s="62"/>
      <c r="AG45" s="62"/>
      <c r="AH45" s="62"/>
      <c r="AI45" s="62"/>
      <c r="AK45" s="2"/>
      <c r="AL45" s="68"/>
      <c r="AM45" s="68"/>
      <c r="AN45" s="68"/>
      <c r="AO45" s="68"/>
      <c r="AP45" s="68"/>
      <c r="AQ45" s="68"/>
      <c r="AR45" s="68"/>
      <c r="AS45" s="68"/>
      <c r="AT45" s="68"/>
      <c r="AU45" s="68"/>
      <c r="AV45" s="68"/>
      <c r="AW45" s="68"/>
      <c r="AX45" s="68"/>
      <c r="AY45" s="68"/>
      <c r="AZ45" s="68"/>
      <c r="BA45" s="68"/>
      <c r="BB45" s="68"/>
      <c r="BC45" s="68"/>
      <c r="BD45" s="68"/>
      <c r="BE45" s="68"/>
      <c r="BF45" s="68"/>
      <c r="BG45" s="62"/>
    </row>
    <row r="46" spans="1:59" ht="21" customHeight="1" thickBot="1">
      <c r="A46" s="2"/>
      <c r="B46" s="7"/>
      <c r="C46" s="132"/>
      <c r="D46" s="133"/>
      <c r="E46" s="34"/>
      <c r="F46" s="67"/>
      <c r="G46" s="67"/>
      <c r="H46" s="67"/>
      <c r="I46" s="134"/>
      <c r="J46" s="135">
        <f>H39</f>
        <v>1</v>
      </c>
      <c r="K46" s="101">
        <f t="shared" si="5"/>
        <v>1</v>
      </c>
      <c r="L46" s="101">
        <f t="shared" si="5"/>
        <v>2</v>
      </c>
      <c r="M46" s="101">
        <f t="shared" si="5"/>
        <v>3</v>
      </c>
      <c r="N46" s="101">
        <f t="shared" si="5"/>
        <v>4</v>
      </c>
      <c r="O46" s="101">
        <f t="shared" si="5"/>
        <v>5</v>
      </c>
      <c r="P46" s="101">
        <f t="shared" si="5"/>
        <v>6</v>
      </c>
      <c r="Q46" s="101">
        <f t="shared" si="5"/>
        <v>7</v>
      </c>
      <c r="R46" s="101">
        <f t="shared" si="5"/>
        <v>8</v>
      </c>
      <c r="S46" s="101">
        <f t="shared" si="5"/>
        <v>9</v>
      </c>
      <c r="T46" s="101">
        <f t="shared" si="5"/>
        <v>10</v>
      </c>
      <c r="U46" s="101">
        <f t="shared" si="5"/>
        <v>11</v>
      </c>
      <c r="V46" s="101">
        <f t="shared" si="5"/>
        <v>12</v>
      </c>
      <c r="W46" s="68"/>
      <c r="X46" s="68"/>
      <c r="Y46" s="68"/>
      <c r="Z46" s="68"/>
      <c r="AA46" s="68"/>
      <c r="AB46" s="68"/>
      <c r="AC46" s="68"/>
      <c r="AD46" s="68"/>
      <c r="AE46" s="68"/>
      <c r="AF46" s="62"/>
      <c r="AG46" s="62"/>
      <c r="AH46" s="62"/>
      <c r="AI46" s="62"/>
      <c r="AK46" s="2"/>
      <c r="AL46" s="68"/>
      <c r="AM46" s="68"/>
      <c r="AN46" s="68"/>
      <c r="AO46" s="68"/>
      <c r="AP46" s="68"/>
      <c r="AQ46" s="68"/>
      <c r="AR46" s="68"/>
      <c r="AS46" s="68"/>
      <c r="AT46" s="68"/>
      <c r="AU46" s="68"/>
      <c r="AV46" s="68"/>
      <c r="AW46" s="68"/>
      <c r="AX46" s="68"/>
      <c r="AY46" s="68"/>
      <c r="AZ46" s="68"/>
      <c r="BA46" s="68"/>
      <c r="BB46" s="68"/>
      <c r="BC46" s="68"/>
      <c r="BD46" s="68"/>
      <c r="BE46" s="68"/>
      <c r="BF46" s="68"/>
      <c r="BG46" s="62"/>
    </row>
    <row r="47" spans="1:59" ht="21" customHeight="1" thickBot="1">
      <c r="A47" s="2"/>
      <c r="B47" s="7"/>
      <c r="C47" s="132"/>
      <c r="D47" s="133"/>
      <c r="E47" s="34"/>
      <c r="F47" s="67"/>
      <c r="G47" s="67"/>
      <c r="H47" s="67"/>
      <c r="I47" s="134"/>
      <c r="J47" s="136" t="s">
        <v>82</v>
      </c>
      <c r="K47" s="137">
        <f>$H$35</f>
        <v>1</v>
      </c>
      <c r="L47" s="138">
        <f>K47+$H$36</f>
        <v>2</v>
      </c>
      <c r="M47" s="138">
        <f t="shared" ref="M47:V47" si="6">L47+$H$36</f>
        <v>3</v>
      </c>
      <c r="N47" s="138">
        <f t="shared" si="6"/>
        <v>4</v>
      </c>
      <c r="O47" s="138">
        <f t="shared" si="6"/>
        <v>5</v>
      </c>
      <c r="P47" s="138">
        <f t="shared" si="6"/>
        <v>6</v>
      </c>
      <c r="Q47" s="138">
        <f t="shared" si="6"/>
        <v>7</v>
      </c>
      <c r="R47" s="138">
        <f t="shared" si="6"/>
        <v>8</v>
      </c>
      <c r="S47" s="138">
        <f t="shared" si="6"/>
        <v>9</v>
      </c>
      <c r="T47" s="138">
        <f t="shared" si="6"/>
        <v>10</v>
      </c>
      <c r="U47" s="138">
        <f t="shared" si="6"/>
        <v>11</v>
      </c>
      <c r="V47" s="138">
        <f t="shared" si="6"/>
        <v>12</v>
      </c>
      <c r="W47" s="139" t="s">
        <v>83</v>
      </c>
      <c r="X47" s="68"/>
      <c r="Y47" s="68"/>
      <c r="Z47" s="68"/>
      <c r="AA47" s="68"/>
      <c r="AB47" s="68"/>
      <c r="AC47" s="68"/>
      <c r="AD47" s="68"/>
      <c r="AE47" s="68"/>
      <c r="AF47" s="62"/>
      <c r="AG47" s="62"/>
      <c r="AH47" s="62"/>
      <c r="AI47" s="62"/>
      <c r="AK47" s="2"/>
      <c r="AL47" s="68"/>
      <c r="AM47" s="68"/>
      <c r="AN47" s="68"/>
      <c r="AO47" s="68"/>
      <c r="AP47" s="68"/>
      <c r="AQ47" s="68"/>
      <c r="AR47" s="68"/>
      <c r="AS47" s="68"/>
      <c r="AT47" s="68"/>
      <c r="AU47" s="68"/>
      <c r="AV47" s="68"/>
      <c r="AW47" s="68"/>
      <c r="AX47" s="68"/>
      <c r="AY47" s="68"/>
      <c r="AZ47" s="68"/>
      <c r="BA47" s="68"/>
      <c r="BB47" s="68"/>
      <c r="BC47" s="68"/>
      <c r="BD47" s="68"/>
      <c r="BE47" s="68"/>
      <c r="BF47" s="68"/>
      <c r="BG47" s="62"/>
    </row>
    <row r="48" spans="1:59" ht="21" customHeight="1">
      <c r="A48" s="2"/>
      <c r="B48" s="7"/>
      <c r="C48" s="132"/>
      <c r="D48" s="133"/>
      <c r="E48" s="34"/>
      <c r="F48" s="67"/>
      <c r="G48" s="67"/>
      <c r="H48" s="67"/>
      <c r="I48" s="134"/>
      <c r="J48" s="134"/>
      <c r="K48" s="134"/>
      <c r="L48" s="134"/>
      <c r="M48" s="134"/>
      <c r="N48" s="134"/>
      <c r="O48" s="134"/>
      <c r="P48" s="134"/>
      <c r="Q48" s="134"/>
      <c r="R48" s="134"/>
      <c r="S48" s="134"/>
      <c r="T48" s="134"/>
      <c r="U48" s="134"/>
      <c r="V48" s="134"/>
      <c r="W48" s="134"/>
      <c r="X48" s="68"/>
      <c r="Y48" s="68"/>
      <c r="Z48" s="68"/>
      <c r="AA48" s="68"/>
      <c r="AB48" s="68"/>
      <c r="AC48" s="68"/>
      <c r="AD48" s="68"/>
      <c r="AE48" s="68"/>
      <c r="AF48" s="62"/>
      <c r="AG48" s="62"/>
      <c r="AH48" s="62"/>
      <c r="AI48" s="62"/>
      <c r="AK48" s="2"/>
      <c r="AL48" s="68"/>
      <c r="AM48" s="68"/>
      <c r="AN48" s="68"/>
      <c r="AO48" s="68"/>
      <c r="AP48" s="68"/>
      <c r="AQ48" s="68"/>
      <c r="AR48" s="68"/>
      <c r="AS48" s="68"/>
      <c r="AT48" s="68"/>
      <c r="AU48" s="68"/>
      <c r="AV48" s="68"/>
      <c r="AW48" s="68"/>
      <c r="AX48" s="68"/>
      <c r="AY48" s="68"/>
      <c r="AZ48" s="68"/>
      <c r="BA48" s="68"/>
      <c r="BB48" s="68"/>
      <c r="BC48" s="68"/>
      <c r="BD48" s="68"/>
      <c r="BE48" s="68"/>
      <c r="BF48" s="68"/>
      <c r="BG48" s="62"/>
    </row>
    <row r="49" spans="1:59" ht="21" customHeight="1">
      <c r="A49" s="2"/>
      <c r="B49" s="7"/>
      <c r="C49" s="665" t="s">
        <v>84</v>
      </c>
      <c r="D49" s="665"/>
      <c r="E49" s="665"/>
      <c r="F49" s="67"/>
      <c r="G49" s="67"/>
      <c r="H49" s="67"/>
      <c r="I49" s="134"/>
      <c r="J49" s="134"/>
      <c r="K49" s="134"/>
      <c r="L49" s="134"/>
      <c r="M49" s="134"/>
      <c r="N49" s="134"/>
      <c r="O49" s="134"/>
      <c r="P49" s="134"/>
      <c r="Q49" s="134"/>
      <c r="R49" s="134"/>
      <c r="S49" s="134"/>
      <c r="T49" s="134"/>
      <c r="U49" s="134"/>
      <c r="V49" s="134"/>
      <c r="W49" s="134"/>
      <c r="X49" s="68"/>
      <c r="Y49" s="68"/>
      <c r="Z49" s="68"/>
      <c r="AA49" s="68"/>
      <c r="AB49" s="68"/>
      <c r="AC49" s="68"/>
      <c r="AD49" s="68"/>
      <c r="AE49" s="68"/>
      <c r="AF49" s="62"/>
      <c r="AG49" s="62"/>
      <c r="AH49" s="62"/>
      <c r="AI49" s="62"/>
      <c r="AK49" s="2"/>
      <c r="AL49" s="68"/>
      <c r="AM49" s="68"/>
      <c r="AN49" s="68"/>
      <c r="AO49" s="68"/>
      <c r="AP49" s="68"/>
      <c r="AQ49" s="68"/>
      <c r="AR49" s="68"/>
      <c r="AS49" s="68"/>
      <c r="AT49" s="68"/>
      <c r="AU49" s="68"/>
      <c r="AV49" s="68"/>
      <c r="AW49" s="68"/>
      <c r="AX49" s="68"/>
      <c r="AY49" s="68"/>
      <c r="AZ49" s="68"/>
      <c r="BA49" s="68"/>
      <c r="BB49" s="68"/>
      <c r="BC49" s="68"/>
      <c r="BD49" s="68"/>
      <c r="BE49" s="68"/>
      <c r="BF49" s="68"/>
      <c r="BG49" s="62"/>
    </row>
    <row r="50" spans="1:59" ht="21" customHeight="1" thickBot="1">
      <c r="A50" s="2"/>
      <c r="B50" s="47"/>
      <c r="C50" s="47"/>
      <c r="D50" s="47"/>
      <c r="E50" s="47"/>
      <c r="F50" s="67"/>
      <c r="G50" s="766" t="s">
        <v>58</v>
      </c>
      <c r="H50" s="766"/>
      <c r="K50" s="766" t="s">
        <v>85</v>
      </c>
      <c r="L50" s="766"/>
      <c r="M50" s="766"/>
      <c r="N50" s="766"/>
      <c r="O50" s="766"/>
      <c r="P50" s="766"/>
      <c r="Q50" s="766"/>
      <c r="R50" s="766"/>
      <c r="S50" s="766"/>
      <c r="T50" s="766"/>
      <c r="U50" s="766"/>
      <c r="V50" s="766"/>
      <c r="Y50" s="766" t="s">
        <v>86</v>
      </c>
      <c r="Z50" s="766"/>
      <c r="AA50" s="766"/>
      <c r="AB50" s="766"/>
      <c r="AC50" s="766"/>
      <c r="AD50" s="766"/>
      <c r="AE50" s="766"/>
      <c r="AF50" s="766"/>
      <c r="AG50" s="766"/>
      <c r="AH50" s="766"/>
      <c r="AI50" s="766"/>
      <c r="AJ50" s="766"/>
      <c r="AK50" s="2"/>
      <c r="AL50" s="68"/>
      <c r="AM50" s="68"/>
      <c r="AN50" s="68"/>
      <c r="AO50" s="68"/>
      <c r="AP50" s="68"/>
      <c r="AQ50" s="68"/>
      <c r="AR50" s="68"/>
      <c r="AS50" s="68"/>
      <c r="AT50" s="68"/>
      <c r="AU50" s="68"/>
      <c r="AV50" s="68"/>
      <c r="AW50" s="68"/>
      <c r="AX50" s="68"/>
      <c r="AY50" s="68"/>
      <c r="AZ50" s="68"/>
      <c r="BA50" s="68"/>
      <c r="BB50" s="68"/>
      <c r="BC50" s="68"/>
      <c r="BD50" s="68"/>
      <c r="BE50" s="68"/>
      <c r="BF50" s="68"/>
      <c r="BG50" s="62"/>
    </row>
    <row r="51" spans="1:59" ht="21" customHeight="1">
      <c r="A51" s="2"/>
      <c r="B51" s="47"/>
      <c r="C51" s="140"/>
      <c r="D51" s="141" t="s">
        <v>87</v>
      </c>
      <c r="E51" s="47"/>
      <c r="F51" s="67"/>
      <c r="G51" s="119" t="s">
        <v>60</v>
      </c>
      <c r="H51" s="120">
        <v>1</v>
      </c>
      <c r="J51" s="142">
        <f t="shared" ref="J51:J60" si="7">J52+$H$56</f>
        <v>12</v>
      </c>
      <c r="K51" s="143">
        <f t="shared" ref="K51:V62" si="8">$J51/K$63</f>
        <v>12</v>
      </c>
      <c r="L51" s="143">
        <f t="shared" si="8"/>
        <v>6</v>
      </c>
      <c r="M51" s="143">
        <f t="shared" si="8"/>
        <v>4</v>
      </c>
      <c r="N51" s="143">
        <f t="shared" si="8"/>
        <v>3</v>
      </c>
      <c r="O51" s="143">
        <f t="shared" si="8"/>
        <v>2.4</v>
      </c>
      <c r="P51" s="143">
        <f t="shared" si="8"/>
        <v>2</v>
      </c>
      <c r="Q51" s="143">
        <f t="shared" si="8"/>
        <v>1.7142857142857142</v>
      </c>
      <c r="R51" s="143">
        <f t="shared" si="8"/>
        <v>1.5</v>
      </c>
      <c r="S51" s="143">
        <f t="shared" si="8"/>
        <v>1.3333333333333333</v>
      </c>
      <c r="T51" s="143">
        <f t="shared" si="8"/>
        <v>1.2</v>
      </c>
      <c r="U51" s="143">
        <f t="shared" si="8"/>
        <v>1.0909090909090908</v>
      </c>
      <c r="V51" s="143">
        <f t="shared" si="8"/>
        <v>1</v>
      </c>
      <c r="X51" s="142">
        <f t="shared" ref="X51:X60" si="9">X52+$H$56</f>
        <v>12</v>
      </c>
      <c r="Y51" s="143" t="str">
        <f t="shared" ref="Y51:AJ62" si="10">$J51&amp;"/"&amp;Y$63</f>
        <v>12/1</v>
      </c>
      <c r="Z51" s="143" t="str">
        <f t="shared" si="10"/>
        <v>12/2</v>
      </c>
      <c r="AA51" s="143" t="str">
        <f t="shared" si="10"/>
        <v>12/3</v>
      </c>
      <c r="AB51" s="143" t="str">
        <f t="shared" si="10"/>
        <v>12/4</v>
      </c>
      <c r="AC51" s="143" t="str">
        <f t="shared" si="10"/>
        <v>12/5</v>
      </c>
      <c r="AD51" s="143" t="str">
        <f t="shared" si="10"/>
        <v>12/6</v>
      </c>
      <c r="AE51" s="143" t="str">
        <f t="shared" si="10"/>
        <v>12/7</v>
      </c>
      <c r="AF51" s="143" t="str">
        <f t="shared" si="10"/>
        <v>12/8</v>
      </c>
      <c r="AG51" s="143" t="str">
        <f t="shared" si="10"/>
        <v>12/9</v>
      </c>
      <c r="AH51" s="143" t="str">
        <f t="shared" si="10"/>
        <v>12/10</v>
      </c>
      <c r="AI51" s="143" t="str">
        <f t="shared" si="10"/>
        <v>12/11</v>
      </c>
      <c r="AJ51" s="143" t="str">
        <f t="shared" si="10"/>
        <v>12/12</v>
      </c>
      <c r="AK51" s="2"/>
      <c r="AL51" s="68"/>
      <c r="AM51" s="68"/>
      <c r="AN51" s="68"/>
      <c r="AO51" s="68"/>
      <c r="AP51" s="68"/>
      <c r="AQ51" s="68"/>
      <c r="AR51" s="68"/>
      <c r="AS51" s="68"/>
      <c r="AT51" s="68"/>
      <c r="AU51" s="68"/>
      <c r="AV51" s="68"/>
      <c r="AW51" s="68"/>
      <c r="AX51" s="68"/>
      <c r="AY51" s="68"/>
      <c r="AZ51" s="68"/>
      <c r="BA51" s="68"/>
      <c r="BB51" s="68"/>
      <c r="BC51" s="68"/>
      <c r="BD51" s="68"/>
      <c r="BE51" s="68"/>
      <c r="BF51" s="68"/>
      <c r="BG51" s="62"/>
    </row>
    <row r="52" spans="1:59" ht="21" customHeight="1">
      <c r="A52" s="2"/>
      <c r="B52" s="47"/>
      <c r="C52" s="140"/>
      <c r="D52" s="144"/>
      <c r="E52" s="145" t="s">
        <v>88</v>
      </c>
      <c r="F52" s="67"/>
      <c r="G52" s="122" t="s">
        <v>61</v>
      </c>
      <c r="H52" s="123">
        <v>1</v>
      </c>
      <c r="J52" s="142">
        <f t="shared" si="7"/>
        <v>11</v>
      </c>
      <c r="K52" s="143">
        <f t="shared" si="8"/>
        <v>11</v>
      </c>
      <c r="L52" s="143">
        <f t="shared" si="8"/>
        <v>5.5</v>
      </c>
      <c r="M52" s="143">
        <f t="shared" si="8"/>
        <v>3.6666666666666665</v>
      </c>
      <c r="N52" s="143">
        <f t="shared" si="8"/>
        <v>2.75</v>
      </c>
      <c r="O52" s="143">
        <f t="shared" si="8"/>
        <v>2.2000000000000002</v>
      </c>
      <c r="P52" s="143">
        <f t="shared" si="8"/>
        <v>1.8333333333333333</v>
      </c>
      <c r="Q52" s="143">
        <f t="shared" si="8"/>
        <v>1.5714285714285714</v>
      </c>
      <c r="R52" s="143">
        <f t="shared" si="8"/>
        <v>1.375</v>
      </c>
      <c r="S52" s="143">
        <f t="shared" si="8"/>
        <v>1.2222222222222223</v>
      </c>
      <c r="T52" s="143">
        <f t="shared" si="8"/>
        <v>1.1000000000000001</v>
      </c>
      <c r="U52" s="143">
        <f t="shared" si="8"/>
        <v>1</v>
      </c>
      <c r="V52" s="143">
        <f t="shared" si="8"/>
        <v>0.91666666666666663</v>
      </c>
      <c r="X52" s="142">
        <f t="shared" si="9"/>
        <v>11</v>
      </c>
      <c r="Y52" s="143" t="str">
        <f t="shared" si="10"/>
        <v>11/1</v>
      </c>
      <c r="Z52" s="143" t="str">
        <f t="shared" si="10"/>
        <v>11/2</v>
      </c>
      <c r="AA52" s="143" t="str">
        <f t="shared" si="10"/>
        <v>11/3</v>
      </c>
      <c r="AB52" s="143" t="str">
        <f t="shared" si="10"/>
        <v>11/4</v>
      </c>
      <c r="AC52" s="143" t="str">
        <f t="shared" si="10"/>
        <v>11/5</v>
      </c>
      <c r="AD52" s="143" t="str">
        <f t="shared" si="10"/>
        <v>11/6</v>
      </c>
      <c r="AE52" s="143" t="str">
        <f t="shared" si="10"/>
        <v>11/7</v>
      </c>
      <c r="AF52" s="143" t="str">
        <f t="shared" si="10"/>
        <v>11/8</v>
      </c>
      <c r="AG52" s="143" t="str">
        <f t="shared" si="10"/>
        <v>11/9</v>
      </c>
      <c r="AH52" s="143" t="str">
        <f t="shared" si="10"/>
        <v>11/10</v>
      </c>
      <c r="AI52" s="143" t="str">
        <f t="shared" si="10"/>
        <v>11/11</v>
      </c>
      <c r="AJ52" s="143" t="str">
        <f t="shared" si="10"/>
        <v>11/12</v>
      </c>
      <c r="AK52" s="2"/>
      <c r="AL52" s="68"/>
      <c r="AM52" s="68"/>
      <c r="AN52" s="68"/>
      <c r="AO52" s="68"/>
      <c r="AP52" s="68"/>
      <c r="AQ52" s="68"/>
      <c r="AR52" s="68"/>
      <c r="AS52" s="68"/>
      <c r="AT52" s="68"/>
      <c r="AU52" s="68"/>
      <c r="AV52" s="68"/>
      <c r="AW52" s="68"/>
      <c r="AX52" s="68"/>
      <c r="AY52" s="68"/>
      <c r="AZ52" s="68"/>
      <c r="BA52" s="68"/>
      <c r="BB52" s="68"/>
      <c r="BC52" s="68"/>
      <c r="BD52" s="68"/>
      <c r="BE52" s="68"/>
      <c r="BF52" s="68"/>
      <c r="BG52" s="62"/>
    </row>
    <row r="53" spans="1:59" ht="21" customHeight="1">
      <c r="A53" s="2"/>
      <c r="B53" s="47"/>
      <c r="C53" s="140"/>
      <c r="D53" s="144"/>
      <c r="E53" s="692" t="s">
        <v>89</v>
      </c>
      <c r="F53" s="67"/>
      <c r="G53" s="122" t="s">
        <v>90</v>
      </c>
      <c r="H53" s="123">
        <v>0.25</v>
      </c>
      <c r="J53" s="142">
        <f t="shared" si="7"/>
        <v>10</v>
      </c>
      <c r="K53" s="143">
        <f t="shared" si="8"/>
        <v>10</v>
      </c>
      <c r="L53" s="143">
        <f t="shared" si="8"/>
        <v>5</v>
      </c>
      <c r="M53" s="143">
        <f t="shared" si="8"/>
        <v>3.3333333333333335</v>
      </c>
      <c r="N53" s="143">
        <f t="shared" si="8"/>
        <v>2.5</v>
      </c>
      <c r="O53" s="143">
        <f t="shared" si="8"/>
        <v>2</v>
      </c>
      <c r="P53" s="143">
        <f t="shared" si="8"/>
        <v>1.6666666666666667</v>
      </c>
      <c r="Q53" s="143">
        <f t="shared" si="8"/>
        <v>1.4285714285714286</v>
      </c>
      <c r="R53" s="143">
        <f t="shared" si="8"/>
        <v>1.25</v>
      </c>
      <c r="S53" s="143">
        <f t="shared" si="8"/>
        <v>1.1111111111111112</v>
      </c>
      <c r="T53" s="143">
        <f t="shared" si="8"/>
        <v>1</v>
      </c>
      <c r="U53" s="143">
        <f t="shared" si="8"/>
        <v>0.90909090909090906</v>
      </c>
      <c r="V53" s="143">
        <f t="shared" si="8"/>
        <v>0.83333333333333337</v>
      </c>
      <c r="X53" s="142">
        <f t="shared" si="9"/>
        <v>10</v>
      </c>
      <c r="Y53" s="143" t="str">
        <f t="shared" si="10"/>
        <v>10/1</v>
      </c>
      <c r="Z53" s="143" t="str">
        <f t="shared" si="10"/>
        <v>10/2</v>
      </c>
      <c r="AA53" s="143" t="str">
        <f t="shared" si="10"/>
        <v>10/3</v>
      </c>
      <c r="AB53" s="143" t="str">
        <f t="shared" si="10"/>
        <v>10/4</v>
      </c>
      <c r="AC53" s="143" t="str">
        <f t="shared" si="10"/>
        <v>10/5</v>
      </c>
      <c r="AD53" s="143" t="str">
        <f t="shared" si="10"/>
        <v>10/6</v>
      </c>
      <c r="AE53" s="143" t="str">
        <f t="shared" si="10"/>
        <v>10/7</v>
      </c>
      <c r="AF53" s="143" t="str">
        <f t="shared" si="10"/>
        <v>10/8</v>
      </c>
      <c r="AG53" s="143" t="str">
        <f t="shared" si="10"/>
        <v>10/9</v>
      </c>
      <c r="AH53" s="143" t="str">
        <f t="shared" si="10"/>
        <v>10/10</v>
      </c>
      <c r="AI53" s="143" t="str">
        <f t="shared" si="10"/>
        <v>10/11</v>
      </c>
      <c r="AJ53" s="143" t="str">
        <f t="shared" si="10"/>
        <v>10/12</v>
      </c>
      <c r="AK53" s="2"/>
      <c r="AL53" s="68"/>
      <c r="AM53" s="68"/>
      <c r="AN53" s="68"/>
      <c r="AO53" s="68"/>
      <c r="AP53" s="68"/>
      <c r="AQ53" s="68"/>
      <c r="AR53" s="68"/>
      <c r="AS53" s="68"/>
      <c r="AT53" s="68"/>
      <c r="AU53" s="68"/>
      <c r="AV53" s="68"/>
      <c r="AW53" s="68"/>
      <c r="AX53" s="68"/>
      <c r="AY53" s="68"/>
      <c r="AZ53" s="68"/>
      <c r="BA53" s="68"/>
      <c r="BB53" s="68"/>
      <c r="BC53" s="68"/>
      <c r="BD53" s="68"/>
      <c r="BE53" s="68"/>
      <c r="BF53" s="68"/>
      <c r="BG53" s="62"/>
    </row>
    <row r="54" spans="1:59" ht="21" customHeight="1">
      <c r="A54" s="2"/>
      <c r="B54" s="47"/>
      <c r="C54" s="140"/>
      <c r="D54" s="144"/>
      <c r="E54" s="692"/>
      <c r="F54" s="67"/>
      <c r="G54" s="125"/>
      <c r="H54" s="126"/>
      <c r="J54" s="142">
        <f t="shared" si="7"/>
        <v>9</v>
      </c>
      <c r="K54" s="143">
        <f t="shared" si="8"/>
        <v>9</v>
      </c>
      <c r="L54" s="143">
        <f t="shared" si="8"/>
        <v>4.5</v>
      </c>
      <c r="M54" s="143">
        <f t="shared" si="8"/>
        <v>3</v>
      </c>
      <c r="N54" s="143">
        <f t="shared" si="8"/>
        <v>2.25</v>
      </c>
      <c r="O54" s="143">
        <f t="shared" si="8"/>
        <v>1.8</v>
      </c>
      <c r="P54" s="143">
        <f t="shared" si="8"/>
        <v>1.5</v>
      </c>
      <c r="Q54" s="143">
        <f t="shared" si="8"/>
        <v>1.2857142857142858</v>
      </c>
      <c r="R54" s="143">
        <f t="shared" si="8"/>
        <v>1.125</v>
      </c>
      <c r="S54" s="143">
        <f t="shared" si="8"/>
        <v>1</v>
      </c>
      <c r="T54" s="143">
        <f t="shared" si="8"/>
        <v>0.9</v>
      </c>
      <c r="U54" s="143">
        <f t="shared" si="8"/>
        <v>0.81818181818181823</v>
      </c>
      <c r="V54" s="143">
        <f t="shared" si="8"/>
        <v>0.75</v>
      </c>
      <c r="X54" s="142">
        <f t="shared" si="9"/>
        <v>9</v>
      </c>
      <c r="Y54" s="143" t="str">
        <f t="shared" si="10"/>
        <v>9/1</v>
      </c>
      <c r="Z54" s="143" t="str">
        <f t="shared" si="10"/>
        <v>9/2</v>
      </c>
      <c r="AA54" s="143" t="str">
        <f t="shared" si="10"/>
        <v>9/3</v>
      </c>
      <c r="AB54" s="143" t="str">
        <f t="shared" si="10"/>
        <v>9/4</v>
      </c>
      <c r="AC54" s="143" t="str">
        <f t="shared" si="10"/>
        <v>9/5</v>
      </c>
      <c r="AD54" s="143" t="str">
        <f t="shared" si="10"/>
        <v>9/6</v>
      </c>
      <c r="AE54" s="143" t="str">
        <f t="shared" si="10"/>
        <v>9/7</v>
      </c>
      <c r="AF54" s="143" t="str">
        <f t="shared" si="10"/>
        <v>9/8</v>
      </c>
      <c r="AG54" s="143" t="str">
        <f t="shared" si="10"/>
        <v>9/9</v>
      </c>
      <c r="AH54" s="143" t="str">
        <f t="shared" si="10"/>
        <v>9/10</v>
      </c>
      <c r="AI54" s="143" t="str">
        <f t="shared" si="10"/>
        <v>9/11</v>
      </c>
      <c r="AJ54" s="143" t="str">
        <f t="shared" si="10"/>
        <v>9/12</v>
      </c>
      <c r="AK54" s="2"/>
      <c r="AL54" s="68"/>
      <c r="AM54" s="68"/>
      <c r="AN54" s="68"/>
      <c r="AO54" s="68"/>
      <c r="AP54" s="68"/>
      <c r="AQ54" s="68"/>
      <c r="AR54" s="68"/>
      <c r="AS54" s="68"/>
      <c r="AT54" s="68"/>
      <c r="AU54" s="68"/>
      <c r="AV54" s="68"/>
      <c r="AW54" s="68"/>
      <c r="AX54" s="68"/>
      <c r="AY54" s="68"/>
      <c r="AZ54" s="68"/>
      <c r="BA54" s="68"/>
      <c r="BB54" s="68"/>
      <c r="BC54" s="68"/>
      <c r="BD54" s="68"/>
      <c r="BE54" s="68"/>
      <c r="BF54" s="68"/>
      <c r="BG54" s="62"/>
    </row>
    <row r="55" spans="1:59" ht="21" customHeight="1">
      <c r="A55" s="2"/>
      <c r="B55" s="47"/>
      <c r="C55" s="140"/>
      <c r="D55" s="144"/>
      <c r="E55" s="692" t="s">
        <v>91</v>
      </c>
      <c r="F55" s="67"/>
      <c r="G55" s="128" t="s">
        <v>75</v>
      </c>
      <c r="H55" s="123">
        <v>1</v>
      </c>
      <c r="J55" s="142">
        <f t="shared" si="7"/>
        <v>8</v>
      </c>
      <c r="K55" s="143">
        <f t="shared" si="8"/>
        <v>8</v>
      </c>
      <c r="L55" s="143">
        <f t="shared" si="8"/>
        <v>4</v>
      </c>
      <c r="M55" s="143">
        <f t="shared" si="8"/>
        <v>2.6666666666666665</v>
      </c>
      <c r="N55" s="143">
        <f t="shared" si="8"/>
        <v>2</v>
      </c>
      <c r="O55" s="143">
        <f t="shared" si="8"/>
        <v>1.6</v>
      </c>
      <c r="P55" s="143">
        <f t="shared" si="8"/>
        <v>1.3333333333333333</v>
      </c>
      <c r="Q55" s="143">
        <f t="shared" si="8"/>
        <v>1.1428571428571428</v>
      </c>
      <c r="R55" s="143">
        <f t="shared" si="8"/>
        <v>1</v>
      </c>
      <c r="S55" s="143">
        <f t="shared" si="8"/>
        <v>0.88888888888888884</v>
      </c>
      <c r="T55" s="143">
        <f t="shared" si="8"/>
        <v>0.8</v>
      </c>
      <c r="U55" s="143">
        <f t="shared" si="8"/>
        <v>0.72727272727272729</v>
      </c>
      <c r="V55" s="143">
        <f t="shared" si="8"/>
        <v>0.66666666666666663</v>
      </c>
      <c r="X55" s="142">
        <f t="shared" si="9"/>
        <v>8</v>
      </c>
      <c r="Y55" s="143" t="str">
        <f t="shared" si="10"/>
        <v>8/1</v>
      </c>
      <c r="Z55" s="143" t="str">
        <f t="shared" si="10"/>
        <v>8/2</v>
      </c>
      <c r="AA55" s="143" t="str">
        <f t="shared" si="10"/>
        <v>8/3</v>
      </c>
      <c r="AB55" s="143" t="str">
        <f t="shared" si="10"/>
        <v>8/4</v>
      </c>
      <c r="AC55" s="143" t="str">
        <f t="shared" si="10"/>
        <v>8/5</v>
      </c>
      <c r="AD55" s="143" t="str">
        <f t="shared" si="10"/>
        <v>8/6</v>
      </c>
      <c r="AE55" s="143" t="str">
        <f t="shared" si="10"/>
        <v>8/7</v>
      </c>
      <c r="AF55" s="143" t="str">
        <f t="shared" si="10"/>
        <v>8/8</v>
      </c>
      <c r="AG55" s="143" t="str">
        <f t="shared" si="10"/>
        <v>8/9</v>
      </c>
      <c r="AH55" s="143" t="str">
        <f t="shared" si="10"/>
        <v>8/10</v>
      </c>
      <c r="AI55" s="143" t="str">
        <f t="shared" si="10"/>
        <v>8/11</v>
      </c>
      <c r="AJ55" s="143" t="str">
        <f t="shared" si="10"/>
        <v>8/12</v>
      </c>
      <c r="AK55" s="2"/>
      <c r="AL55" s="68"/>
      <c r="AM55" s="68"/>
      <c r="AN55" s="68"/>
      <c r="AO55" s="68"/>
      <c r="AP55" s="68"/>
      <c r="AQ55" s="68"/>
      <c r="AR55" s="68"/>
      <c r="AS55" s="68"/>
      <c r="AT55" s="68"/>
      <c r="AU55" s="68"/>
      <c r="AV55" s="68"/>
      <c r="AW55" s="68"/>
      <c r="AX55" s="68"/>
      <c r="AY55" s="68"/>
      <c r="AZ55" s="68"/>
      <c r="BA55" s="68"/>
      <c r="BB55" s="68"/>
      <c r="BC55" s="68"/>
      <c r="BD55" s="68"/>
      <c r="BE55" s="68"/>
      <c r="BF55" s="68"/>
      <c r="BG55" s="62"/>
    </row>
    <row r="56" spans="1:59" ht="21" customHeight="1">
      <c r="A56" s="2"/>
      <c r="B56" s="47"/>
      <c r="C56" s="140"/>
      <c r="D56" s="144"/>
      <c r="E56" s="692"/>
      <c r="F56" s="67"/>
      <c r="G56" s="128" t="s">
        <v>77</v>
      </c>
      <c r="H56" s="123">
        <v>1</v>
      </c>
      <c r="J56" s="142">
        <f t="shared" si="7"/>
        <v>7</v>
      </c>
      <c r="K56" s="143">
        <f t="shared" si="8"/>
        <v>7</v>
      </c>
      <c r="L56" s="143">
        <f t="shared" si="8"/>
        <v>3.5</v>
      </c>
      <c r="M56" s="143">
        <f t="shared" si="8"/>
        <v>2.3333333333333335</v>
      </c>
      <c r="N56" s="143">
        <f t="shared" si="8"/>
        <v>1.75</v>
      </c>
      <c r="O56" s="143">
        <f t="shared" si="8"/>
        <v>1.4</v>
      </c>
      <c r="P56" s="143">
        <f t="shared" si="8"/>
        <v>1.1666666666666667</v>
      </c>
      <c r="Q56" s="143">
        <f t="shared" si="8"/>
        <v>1</v>
      </c>
      <c r="R56" s="143">
        <f t="shared" si="8"/>
        <v>0.875</v>
      </c>
      <c r="S56" s="143">
        <f t="shared" si="8"/>
        <v>0.77777777777777779</v>
      </c>
      <c r="T56" s="143">
        <f t="shared" si="8"/>
        <v>0.7</v>
      </c>
      <c r="U56" s="143">
        <f t="shared" si="8"/>
        <v>0.63636363636363635</v>
      </c>
      <c r="V56" s="143">
        <f t="shared" si="8"/>
        <v>0.58333333333333337</v>
      </c>
      <c r="X56" s="142">
        <f t="shared" si="9"/>
        <v>7</v>
      </c>
      <c r="Y56" s="143" t="str">
        <f t="shared" si="10"/>
        <v>7/1</v>
      </c>
      <c r="Z56" s="143" t="str">
        <f t="shared" si="10"/>
        <v>7/2</v>
      </c>
      <c r="AA56" s="143" t="str">
        <f t="shared" si="10"/>
        <v>7/3</v>
      </c>
      <c r="AB56" s="143" t="str">
        <f t="shared" si="10"/>
        <v>7/4</v>
      </c>
      <c r="AC56" s="143" t="str">
        <f t="shared" si="10"/>
        <v>7/5</v>
      </c>
      <c r="AD56" s="143" t="str">
        <f t="shared" si="10"/>
        <v>7/6</v>
      </c>
      <c r="AE56" s="143" t="str">
        <f t="shared" si="10"/>
        <v>7/7</v>
      </c>
      <c r="AF56" s="143" t="str">
        <f t="shared" si="10"/>
        <v>7/8</v>
      </c>
      <c r="AG56" s="143" t="str">
        <f t="shared" si="10"/>
        <v>7/9</v>
      </c>
      <c r="AH56" s="143" t="str">
        <f t="shared" si="10"/>
        <v>7/10</v>
      </c>
      <c r="AI56" s="143" t="str">
        <f t="shared" si="10"/>
        <v>7/11</v>
      </c>
      <c r="AJ56" s="143" t="str">
        <f t="shared" si="10"/>
        <v>7/12</v>
      </c>
      <c r="AK56" s="2"/>
      <c r="AL56" s="68"/>
      <c r="AM56" s="68"/>
      <c r="AN56" s="68"/>
      <c r="AO56" s="68"/>
      <c r="AP56" s="68"/>
      <c r="AQ56" s="68"/>
      <c r="AR56" s="68"/>
      <c r="AS56" s="68"/>
      <c r="AT56" s="68"/>
      <c r="AU56" s="68"/>
      <c r="AV56" s="68"/>
      <c r="AW56" s="68"/>
      <c r="AX56" s="68"/>
      <c r="AY56" s="68"/>
      <c r="AZ56" s="68"/>
      <c r="BA56" s="68"/>
      <c r="BB56" s="68"/>
      <c r="BC56" s="68"/>
      <c r="BD56" s="68"/>
      <c r="BE56" s="68"/>
      <c r="BF56" s="68"/>
      <c r="BG56" s="62"/>
    </row>
    <row r="57" spans="1:59" ht="21" customHeight="1" thickBot="1">
      <c r="A57" s="2"/>
      <c r="B57" s="47"/>
      <c r="C57" s="140"/>
      <c r="D57" s="144"/>
      <c r="E57" s="692" t="s">
        <v>92</v>
      </c>
      <c r="F57" s="67"/>
      <c r="G57" s="131" t="s">
        <v>78</v>
      </c>
      <c r="H57" s="146"/>
      <c r="J57" s="142">
        <f t="shared" si="7"/>
        <v>6</v>
      </c>
      <c r="K57" s="143">
        <f t="shared" si="8"/>
        <v>6</v>
      </c>
      <c r="L57" s="143">
        <f t="shared" si="8"/>
        <v>3</v>
      </c>
      <c r="M57" s="143">
        <f t="shared" si="8"/>
        <v>2</v>
      </c>
      <c r="N57" s="143">
        <f t="shared" si="8"/>
        <v>1.5</v>
      </c>
      <c r="O57" s="143">
        <f t="shared" si="8"/>
        <v>1.2</v>
      </c>
      <c r="P57" s="143">
        <f t="shared" si="8"/>
        <v>1</v>
      </c>
      <c r="Q57" s="143">
        <f t="shared" si="8"/>
        <v>0.8571428571428571</v>
      </c>
      <c r="R57" s="143">
        <f t="shared" si="8"/>
        <v>0.75</v>
      </c>
      <c r="S57" s="143">
        <f t="shared" si="8"/>
        <v>0.66666666666666663</v>
      </c>
      <c r="T57" s="143">
        <f t="shared" si="8"/>
        <v>0.6</v>
      </c>
      <c r="U57" s="143">
        <f t="shared" si="8"/>
        <v>0.54545454545454541</v>
      </c>
      <c r="V57" s="143">
        <f t="shared" si="8"/>
        <v>0.5</v>
      </c>
      <c r="X57" s="142">
        <f t="shared" si="9"/>
        <v>6</v>
      </c>
      <c r="Y57" s="143" t="str">
        <f t="shared" si="10"/>
        <v>6/1</v>
      </c>
      <c r="Z57" s="143" t="str">
        <f t="shared" si="10"/>
        <v>6/2</v>
      </c>
      <c r="AA57" s="143" t="str">
        <f t="shared" si="10"/>
        <v>6/3</v>
      </c>
      <c r="AB57" s="143" t="str">
        <f t="shared" si="10"/>
        <v>6/4</v>
      </c>
      <c r="AC57" s="143" t="str">
        <f t="shared" si="10"/>
        <v>6/5</v>
      </c>
      <c r="AD57" s="143" t="str">
        <f t="shared" si="10"/>
        <v>6/6</v>
      </c>
      <c r="AE57" s="143" t="str">
        <f t="shared" si="10"/>
        <v>6/7</v>
      </c>
      <c r="AF57" s="143" t="str">
        <f t="shared" si="10"/>
        <v>6/8</v>
      </c>
      <c r="AG57" s="143" t="str">
        <f t="shared" si="10"/>
        <v>6/9</v>
      </c>
      <c r="AH57" s="143" t="str">
        <f t="shared" si="10"/>
        <v>6/10</v>
      </c>
      <c r="AI57" s="143" t="str">
        <f t="shared" si="10"/>
        <v>6/11</v>
      </c>
      <c r="AJ57" s="143" t="str">
        <f t="shared" si="10"/>
        <v>6/12</v>
      </c>
      <c r="AK57" s="2"/>
      <c r="AL57" s="68"/>
      <c r="AM57" s="68"/>
      <c r="AN57" s="68"/>
      <c r="AO57" s="68"/>
      <c r="AP57" s="68"/>
      <c r="AQ57" s="68"/>
      <c r="AR57" s="68"/>
      <c r="AS57" s="68"/>
      <c r="AT57" s="68"/>
      <c r="AU57" s="68"/>
      <c r="AV57" s="68"/>
      <c r="AW57" s="68"/>
      <c r="AX57" s="68"/>
      <c r="AY57" s="68"/>
      <c r="AZ57" s="68"/>
      <c r="BA57" s="68"/>
      <c r="BB57" s="68"/>
      <c r="BC57" s="68"/>
      <c r="BD57" s="68"/>
      <c r="BE57" s="68"/>
      <c r="BF57" s="68"/>
      <c r="BG57" s="62"/>
    </row>
    <row r="58" spans="1:59" ht="21" customHeight="1">
      <c r="A58" s="2"/>
      <c r="B58" s="47"/>
      <c r="C58" s="140"/>
      <c r="D58" s="144"/>
      <c r="E58" s="692"/>
      <c r="F58" s="67"/>
      <c r="J58" s="142">
        <f t="shared" si="7"/>
        <v>5</v>
      </c>
      <c r="K58" s="143">
        <f t="shared" si="8"/>
        <v>5</v>
      </c>
      <c r="L58" s="143">
        <f t="shared" si="8"/>
        <v>2.5</v>
      </c>
      <c r="M58" s="143">
        <f t="shared" si="8"/>
        <v>1.6666666666666667</v>
      </c>
      <c r="N58" s="143">
        <f t="shared" si="8"/>
        <v>1.25</v>
      </c>
      <c r="O58" s="143">
        <f t="shared" si="8"/>
        <v>1</v>
      </c>
      <c r="P58" s="143">
        <f t="shared" si="8"/>
        <v>0.83333333333333337</v>
      </c>
      <c r="Q58" s="143">
        <f t="shared" si="8"/>
        <v>0.7142857142857143</v>
      </c>
      <c r="R58" s="143">
        <f t="shared" si="8"/>
        <v>0.625</v>
      </c>
      <c r="S58" s="143">
        <f t="shared" si="8"/>
        <v>0.55555555555555558</v>
      </c>
      <c r="T58" s="143">
        <f t="shared" si="8"/>
        <v>0.5</v>
      </c>
      <c r="U58" s="143">
        <f t="shared" si="8"/>
        <v>0.45454545454545453</v>
      </c>
      <c r="V58" s="143">
        <f t="shared" si="8"/>
        <v>0.41666666666666669</v>
      </c>
      <c r="X58" s="142">
        <f t="shared" si="9"/>
        <v>5</v>
      </c>
      <c r="Y58" s="143" t="str">
        <f t="shared" si="10"/>
        <v>5/1</v>
      </c>
      <c r="Z58" s="143" t="str">
        <f t="shared" si="10"/>
        <v>5/2</v>
      </c>
      <c r="AA58" s="143" t="str">
        <f t="shared" si="10"/>
        <v>5/3</v>
      </c>
      <c r="AB58" s="143" t="str">
        <f t="shared" si="10"/>
        <v>5/4</v>
      </c>
      <c r="AC58" s="143" t="str">
        <f t="shared" si="10"/>
        <v>5/5</v>
      </c>
      <c r="AD58" s="143" t="str">
        <f t="shared" si="10"/>
        <v>5/6</v>
      </c>
      <c r="AE58" s="143" t="str">
        <f t="shared" si="10"/>
        <v>5/7</v>
      </c>
      <c r="AF58" s="143" t="str">
        <f t="shared" si="10"/>
        <v>5/8</v>
      </c>
      <c r="AG58" s="143" t="str">
        <f t="shared" si="10"/>
        <v>5/9</v>
      </c>
      <c r="AH58" s="143" t="str">
        <f t="shared" si="10"/>
        <v>5/10</v>
      </c>
      <c r="AI58" s="143" t="str">
        <f t="shared" si="10"/>
        <v>5/11</v>
      </c>
      <c r="AJ58" s="143" t="str">
        <f t="shared" si="10"/>
        <v>5/12</v>
      </c>
      <c r="AK58" s="2"/>
      <c r="AL58" s="68"/>
      <c r="AM58" s="68"/>
      <c r="AN58" s="68"/>
      <c r="AO58" s="68"/>
      <c r="AP58" s="68"/>
      <c r="AQ58" s="68"/>
      <c r="AR58" s="68"/>
      <c r="AS58" s="68"/>
      <c r="AT58" s="68"/>
      <c r="AU58" s="68"/>
      <c r="AV58" s="68"/>
      <c r="AW58" s="68"/>
      <c r="AX58" s="68"/>
      <c r="AY58" s="68"/>
      <c r="AZ58" s="68"/>
      <c r="BA58" s="68"/>
      <c r="BB58" s="68"/>
      <c r="BC58" s="68"/>
      <c r="BD58" s="68"/>
      <c r="BE58" s="68"/>
      <c r="BF58" s="68"/>
      <c r="BG58" s="62"/>
    </row>
    <row r="59" spans="1:59" ht="21" customHeight="1">
      <c r="A59" s="2"/>
      <c r="B59" s="47"/>
      <c r="C59" s="140"/>
      <c r="D59" s="144"/>
      <c r="E59" s="147"/>
      <c r="F59" s="67"/>
      <c r="J59" s="142">
        <f t="shared" si="7"/>
        <v>4</v>
      </c>
      <c r="K59" s="143">
        <f t="shared" si="8"/>
        <v>4</v>
      </c>
      <c r="L59" s="143">
        <f t="shared" si="8"/>
        <v>2</v>
      </c>
      <c r="M59" s="143">
        <f t="shared" si="8"/>
        <v>1.3333333333333333</v>
      </c>
      <c r="N59" s="143">
        <f t="shared" si="8"/>
        <v>1</v>
      </c>
      <c r="O59" s="143">
        <f t="shared" si="8"/>
        <v>0.8</v>
      </c>
      <c r="P59" s="143">
        <f t="shared" si="8"/>
        <v>0.66666666666666663</v>
      </c>
      <c r="Q59" s="143">
        <f t="shared" si="8"/>
        <v>0.5714285714285714</v>
      </c>
      <c r="R59" s="143">
        <f t="shared" si="8"/>
        <v>0.5</v>
      </c>
      <c r="S59" s="143">
        <f t="shared" si="8"/>
        <v>0.44444444444444442</v>
      </c>
      <c r="T59" s="143">
        <f t="shared" si="8"/>
        <v>0.4</v>
      </c>
      <c r="U59" s="143">
        <f t="shared" si="8"/>
        <v>0.36363636363636365</v>
      </c>
      <c r="V59" s="143">
        <f t="shared" si="8"/>
        <v>0.33333333333333331</v>
      </c>
      <c r="X59" s="142">
        <f t="shared" si="9"/>
        <v>4</v>
      </c>
      <c r="Y59" s="143" t="str">
        <f t="shared" si="10"/>
        <v>4/1</v>
      </c>
      <c r="Z59" s="143" t="str">
        <f t="shared" si="10"/>
        <v>4/2</v>
      </c>
      <c r="AA59" s="143" t="str">
        <f t="shared" si="10"/>
        <v>4/3</v>
      </c>
      <c r="AB59" s="143" t="str">
        <f t="shared" si="10"/>
        <v>4/4</v>
      </c>
      <c r="AC59" s="143" t="str">
        <f t="shared" si="10"/>
        <v>4/5</v>
      </c>
      <c r="AD59" s="143" t="str">
        <f t="shared" si="10"/>
        <v>4/6</v>
      </c>
      <c r="AE59" s="143" t="str">
        <f t="shared" si="10"/>
        <v>4/7</v>
      </c>
      <c r="AF59" s="143" t="str">
        <f t="shared" si="10"/>
        <v>4/8</v>
      </c>
      <c r="AG59" s="143" t="str">
        <f t="shared" si="10"/>
        <v>4/9</v>
      </c>
      <c r="AH59" s="143" t="str">
        <f t="shared" si="10"/>
        <v>4/10</v>
      </c>
      <c r="AI59" s="143" t="str">
        <f t="shared" si="10"/>
        <v>4/11</v>
      </c>
      <c r="AJ59" s="143" t="str">
        <f t="shared" si="10"/>
        <v>4/12</v>
      </c>
      <c r="AK59" s="2"/>
      <c r="AL59" s="68"/>
      <c r="AM59" s="68"/>
      <c r="AN59" s="68"/>
      <c r="AO59" s="68"/>
      <c r="AP59" s="68"/>
      <c r="AQ59" s="68"/>
      <c r="AR59" s="68"/>
      <c r="AS59" s="68"/>
      <c r="AT59" s="68"/>
      <c r="AU59" s="68"/>
      <c r="AV59" s="68"/>
      <c r="AW59" s="68"/>
      <c r="AX59" s="68"/>
      <c r="AY59" s="68"/>
      <c r="AZ59" s="68"/>
      <c r="BA59" s="68"/>
      <c r="BB59" s="68"/>
      <c r="BC59" s="68"/>
      <c r="BD59" s="68"/>
      <c r="BE59" s="68"/>
      <c r="BF59" s="68"/>
      <c r="BG59" s="62"/>
    </row>
    <row r="60" spans="1:59" ht="21" customHeight="1">
      <c r="A60" s="2"/>
      <c r="B60" s="47"/>
      <c r="C60" s="140"/>
      <c r="D60" s="144"/>
      <c r="E60" s="147"/>
      <c r="F60" s="67"/>
      <c r="J60" s="142">
        <f t="shared" si="7"/>
        <v>3</v>
      </c>
      <c r="K60" s="143">
        <f t="shared" si="8"/>
        <v>3</v>
      </c>
      <c r="L60" s="143">
        <f t="shared" si="8"/>
        <v>1.5</v>
      </c>
      <c r="M60" s="143">
        <f>$J60/M$63</f>
        <v>1</v>
      </c>
      <c r="N60" s="143">
        <f t="shared" si="8"/>
        <v>0.75</v>
      </c>
      <c r="O60" s="143">
        <f t="shared" si="8"/>
        <v>0.6</v>
      </c>
      <c r="P60" s="143">
        <f t="shared" si="8"/>
        <v>0.5</v>
      </c>
      <c r="Q60" s="143">
        <f t="shared" si="8"/>
        <v>0.42857142857142855</v>
      </c>
      <c r="R60" s="143">
        <f t="shared" si="8"/>
        <v>0.375</v>
      </c>
      <c r="S60" s="143">
        <f t="shared" si="8"/>
        <v>0.33333333333333331</v>
      </c>
      <c r="T60" s="143">
        <f t="shared" si="8"/>
        <v>0.3</v>
      </c>
      <c r="U60" s="143">
        <f t="shared" si="8"/>
        <v>0.27272727272727271</v>
      </c>
      <c r="V60" s="143">
        <f t="shared" si="8"/>
        <v>0.25</v>
      </c>
      <c r="X60" s="142">
        <f t="shared" si="9"/>
        <v>3</v>
      </c>
      <c r="Y60" s="143" t="str">
        <f t="shared" si="10"/>
        <v>3/1</v>
      </c>
      <c r="Z60" s="143" t="str">
        <f t="shared" si="10"/>
        <v>3/2</v>
      </c>
      <c r="AA60" s="143" t="str">
        <f t="shared" si="10"/>
        <v>3/3</v>
      </c>
      <c r="AB60" s="143" t="str">
        <f t="shared" si="10"/>
        <v>3/4</v>
      </c>
      <c r="AC60" s="143" t="str">
        <f t="shared" si="10"/>
        <v>3/5</v>
      </c>
      <c r="AD60" s="143" t="str">
        <f t="shared" si="10"/>
        <v>3/6</v>
      </c>
      <c r="AE60" s="143" t="str">
        <f t="shared" si="10"/>
        <v>3/7</v>
      </c>
      <c r="AF60" s="143" t="str">
        <f t="shared" si="10"/>
        <v>3/8</v>
      </c>
      <c r="AG60" s="143" t="str">
        <f t="shared" si="10"/>
        <v>3/9</v>
      </c>
      <c r="AH60" s="143" t="str">
        <f t="shared" si="10"/>
        <v>3/10</v>
      </c>
      <c r="AI60" s="143" t="str">
        <f t="shared" si="10"/>
        <v>3/11</v>
      </c>
      <c r="AJ60" s="143" t="str">
        <f t="shared" si="10"/>
        <v>3/12</v>
      </c>
      <c r="AK60" s="2"/>
      <c r="AL60" s="68"/>
      <c r="AM60" s="68"/>
      <c r="AN60" s="68"/>
      <c r="AO60" s="68"/>
      <c r="AP60" s="68"/>
      <c r="AQ60" s="68"/>
      <c r="AR60" s="68"/>
      <c r="AS60" s="68"/>
      <c r="AT60" s="68"/>
      <c r="AU60" s="68"/>
      <c r="AV60" s="68"/>
      <c r="AW60" s="68"/>
      <c r="AX60" s="68"/>
      <c r="AY60" s="68"/>
      <c r="AZ60" s="68"/>
      <c r="BA60" s="68"/>
      <c r="BB60" s="68"/>
      <c r="BC60" s="68"/>
      <c r="BD60" s="68"/>
      <c r="BE60" s="68"/>
      <c r="BF60" s="68"/>
      <c r="BG60" s="62"/>
    </row>
    <row r="61" spans="1:59" ht="21" customHeight="1">
      <c r="A61" s="2"/>
      <c r="B61" s="47"/>
      <c r="C61" s="140"/>
      <c r="D61" s="144"/>
      <c r="E61" s="104"/>
      <c r="F61" s="67"/>
      <c r="J61" s="142">
        <f>J62+$H$56</f>
        <v>2</v>
      </c>
      <c r="K61" s="143">
        <f t="shared" si="8"/>
        <v>2</v>
      </c>
      <c r="L61" s="143">
        <f t="shared" si="8"/>
        <v>1</v>
      </c>
      <c r="M61" s="143">
        <f t="shared" si="8"/>
        <v>0.66666666666666663</v>
      </c>
      <c r="N61" s="143">
        <f t="shared" si="8"/>
        <v>0.5</v>
      </c>
      <c r="O61" s="143">
        <f t="shared" si="8"/>
        <v>0.4</v>
      </c>
      <c r="P61" s="143">
        <f t="shared" si="8"/>
        <v>0.33333333333333331</v>
      </c>
      <c r="Q61" s="143">
        <f t="shared" si="8"/>
        <v>0.2857142857142857</v>
      </c>
      <c r="R61" s="143">
        <f>$J61/R$63</f>
        <v>0.25</v>
      </c>
      <c r="S61" s="143">
        <f t="shared" si="8"/>
        <v>0.22222222222222221</v>
      </c>
      <c r="T61" s="143">
        <f t="shared" si="8"/>
        <v>0.2</v>
      </c>
      <c r="U61" s="143">
        <f t="shared" si="8"/>
        <v>0.18181818181818182</v>
      </c>
      <c r="V61" s="143">
        <f t="shared" si="8"/>
        <v>0.16666666666666666</v>
      </c>
      <c r="X61" s="142">
        <f>X62+$H$56</f>
        <v>2</v>
      </c>
      <c r="Y61" s="143" t="str">
        <f t="shared" si="10"/>
        <v>2/1</v>
      </c>
      <c r="Z61" s="143" t="str">
        <f t="shared" si="10"/>
        <v>2/2</v>
      </c>
      <c r="AA61" s="143" t="str">
        <f t="shared" si="10"/>
        <v>2/3</v>
      </c>
      <c r="AB61" s="143" t="str">
        <f t="shared" si="10"/>
        <v>2/4</v>
      </c>
      <c r="AC61" s="143" t="str">
        <f t="shared" si="10"/>
        <v>2/5</v>
      </c>
      <c r="AD61" s="143" t="str">
        <f t="shared" si="10"/>
        <v>2/6</v>
      </c>
      <c r="AE61" s="143" t="str">
        <f t="shared" si="10"/>
        <v>2/7</v>
      </c>
      <c r="AF61" s="143" t="str">
        <f t="shared" si="10"/>
        <v>2/8</v>
      </c>
      <c r="AG61" s="143" t="str">
        <f t="shared" si="10"/>
        <v>2/9</v>
      </c>
      <c r="AH61" s="143" t="str">
        <f t="shared" si="10"/>
        <v>2/10</v>
      </c>
      <c r="AI61" s="143" t="str">
        <f t="shared" si="10"/>
        <v>2/11</v>
      </c>
      <c r="AJ61" s="143" t="str">
        <f t="shared" si="10"/>
        <v>2/12</v>
      </c>
      <c r="AK61" s="2"/>
      <c r="AL61" s="68"/>
      <c r="AM61" s="68"/>
      <c r="AN61" s="68"/>
      <c r="AO61" s="68"/>
      <c r="AP61" s="68"/>
      <c r="AQ61" s="68"/>
      <c r="AR61" s="68"/>
      <c r="AS61" s="68"/>
      <c r="AT61" s="68"/>
      <c r="AU61" s="68"/>
      <c r="AV61" s="68"/>
      <c r="AW61" s="68"/>
      <c r="AX61" s="68"/>
      <c r="AY61" s="68"/>
      <c r="AZ61" s="68"/>
      <c r="BA61" s="68"/>
      <c r="BB61" s="68"/>
      <c r="BC61" s="68"/>
      <c r="BD61" s="68"/>
      <c r="BE61" s="68"/>
      <c r="BF61" s="68"/>
      <c r="BG61" s="62"/>
    </row>
    <row r="62" spans="1:59" ht="21" customHeight="1">
      <c r="A62" s="2"/>
      <c r="B62" s="47"/>
      <c r="C62" s="140"/>
      <c r="D62" s="144"/>
      <c r="E62" s="104"/>
      <c r="F62" s="67"/>
      <c r="J62" s="142">
        <f>H55</f>
        <v>1</v>
      </c>
      <c r="K62" s="143">
        <f t="shared" si="8"/>
        <v>1</v>
      </c>
      <c r="L62" s="143">
        <f t="shared" si="8"/>
        <v>0.5</v>
      </c>
      <c r="M62" s="143">
        <f t="shared" si="8"/>
        <v>0.33333333333333331</v>
      </c>
      <c r="N62" s="143">
        <f t="shared" si="8"/>
        <v>0.25</v>
      </c>
      <c r="O62" s="143">
        <f t="shared" si="8"/>
        <v>0.2</v>
      </c>
      <c r="P62" s="143">
        <f t="shared" si="8"/>
        <v>0.16666666666666666</v>
      </c>
      <c r="Q62" s="143">
        <f t="shared" si="8"/>
        <v>0.14285714285714285</v>
      </c>
      <c r="R62" s="143">
        <f t="shared" si="8"/>
        <v>0.125</v>
      </c>
      <c r="S62" s="143">
        <f t="shared" si="8"/>
        <v>0.1111111111111111</v>
      </c>
      <c r="T62" s="143">
        <f t="shared" si="8"/>
        <v>0.1</v>
      </c>
      <c r="U62" s="143">
        <f t="shared" si="8"/>
        <v>9.0909090909090912E-2</v>
      </c>
      <c r="V62" s="143">
        <f t="shared" si="8"/>
        <v>8.3333333333333329E-2</v>
      </c>
      <c r="X62" s="142">
        <f>H55</f>
        <v>1</v>
      </c>
      <c r="Y62" s="143" t="str">
        <f>$J62&amp;"/"&amp;Y$63</f>
        <v>1/1</v>
      </c>
      <c r="Z62" s="143" t="str">
        <f t="shared" si="10"/>
        <v>1/2</v>
      </c>
      <c r="AA62" s="143" t="str">
        <f t="shared" si="10"/>
        <v>1/3</v>
      </c>
      <c r="AB62" s="143" t="str">
        <f t="shared" si="10"/>
        <v>1/4</v>
      </c>
      <c r="AC62" s="143" t="str">
        <f t="shared" si="10"/>
        <v>1/5</v>
      </c>
      <c r="AD62" s="143" t="str">
        <f t="shared" si="10"/>
        <v>1/6</v>
      </c>
      <c r="AE62" s="143" t="str">
        <f t="shared" si="10"/>
        <v>1/7</v>
      </c>
      <c r="AF62" s="143" t="str">
        <f t="shared" si="10"/>
        <v>1/8</v>
      </c>
      <c r="AG62" s="143" t="str">
        <f t="shared" si="10"/>
        <v>1/9</v>
      </c>
      <c r="AH62" s="143" t="str">
        <f t="shared" si="10"/>
        <v>1/10</v>
      </c>
      <c r="AI62" s="143" t="str">
        <f t="shared" si="10"/>
        <v>1/11</v>
      </c>
      <c r="AJ62" s="143" t="str">
        <f t="shared" si="10"/>
        <v>1/12</v>
      </c>
      <c r="AK62" s="2"/>
      <c r="AL62" s="68"/>
      <c r="AM62" s="68"/>
      <c r="AN62" s="68"/>
      <c r="AO62" s="68"/>
      <c r="AP62" s="68"/>
      <c r="AQ62" s="68"/>
      <c r="AR62" s="68"/>
      <c r="AS62" s="68"/>
      <c r="AT62" s="68"/>
      <c r="AU62" s="68"/>
      <c r="AV62" s="68"/>
      <c r="AW62" s="68"/>
      <c r="AX62" s="68"/>
      <c r="AY62" s="68"/>
      <c r="AZ62" s="68"/>
      <c r="BA62" s="68"/>
      <c r="BB62" s="68"/>
      <c r="BC62" s="68"/>
      <c r="BD62" s="68"/>
      <c r="BE62" s="68"/>
      <c r="BF62" s="68"/>
      <c r="BG62" s="62"/>
    </row>
    <row r="63" spans="1:59" ht="21" customHeight="1">
      <c r="A63" s="2"/>
      <c r="B63" s="47"/>
      <c r="C63" s="140"/>
      <c r="D63" s="144"/>
      <c r="E63" s="47"/>
      <c r="F63" s="67"/>
      <c r="J63" s="148" t="s">
        <v>93</v>
      </c>
      <c r="K63" s="142">
        <f>H51</f>
        <v>1</v>
      </c>
      <c r="L63" s="142">
        <f>K63+$H$52</f>
        <v>2</v>
      </c>
      <c r="M63" s="142">
        <f t="shared" ref="M63:V63" si="11">L63+$H$52</f>
        <v>3</v>
      </c>
      <c r="N63" s="142">
        <f t="shared" si="11"/>
        <v>4</v>
      </c>
      <c r="O63" s="142">
        <f t="shared" si="11"/>
        <v>5</v>
      </c>
      <c r="P63" s="142">
        <f t="shared" si="11"/>
        <v>6</v>
      </c>
      <c r="Q63" s="142">
        <f t="shared" si="11"/>
        <v>7</v>
      </c>
      <c r="R63" s="142">
        <f t="shared" si="11"/>
        <v>8</v>
      </c>
      <c r="S63" s="142">
        <f t="shared" si="11"/>
        <v>9</v>
      </c>
      <c r="T63" s="142">
        <f t="shared" si="11"/>
        <v>10</v>
      </c>
      <c r="U63" s="142">
        <f t="shared" si="11"/>
        <v>11</v>
      </c>
      <c r="V63" s="142">
        <f t="shared" si="11"/>
        <v>12</v>
      </c>
      <c r="X63" s="148" t="s">
        <v>93</v>
      </c>
      <c r="Y63" s="142">
        <f>V51</f>
        <v>1</v>
      </c>
      <c r="Z63" s="142">
        <f>Y63+$H$52</f>
        <v>2</v>
      </c>
      <c r="AA63" s="142">
        <f t="shared" ref="AA63:AJ63" si="12">Z63+$H$52</f>
        <v>3</v>
      </c>
      <c r="AB63" s="142">
        <f t="shared" si="12"/>
        <v>4</v>
      </c>
      <c r="AC63" s="142">
        <f t="shared" si="12"/>
        <v>5</v>
      </c>
      <c r="AD63" s="142">
        <f t="shared" si="12"/>
        <v>6</v>
      </c>
      <c r="AE63" s="142">
        <f t="shared" si="12"/>
        <v>7</v>
      </c>
      <c r="AF63" s="142">
        <f t="shared" si="12"/>
        <v>8</v>
      </c>
      <c r="AG63" s="142">
        <f t="shared" si="12"/>
        <v>9</v>
      </c>
      <c r="AH63" s="142">
        <f t="shared" si="12"/>
        <v>10</v>
      </c>
      <c r="AI63" s="142">
        <f t="shared" si="12"/>
        <v>11</v>
      </c>
      <c r="AJ63" s="142">
        <f t="shared" si="12"/>
        <v>12</v>
      </c>
      <c r="AK63" s="2"/>
      <c r="AL63" s="68"/>
      <c r="AM63" s="68"/>
      <c r="AN63" s="68"/>
      <c r="AO63" s="68"/>
      <c r="AP63" s="68"/>
      <c r="AQ63" s="68"/>
      <c r="AR63" s="68"/>
      <c r="AS63" s="68"/>
      <c r="AT63" s="68"/>
      <c r="AU63" s="68"/>
      <c r="AV63" s="68"/>
      <c r="AW63" s="68"/>
      <c r="AX63" s="68"/>
      <c r="AY63" s="68"/>
      <c r="AZ63" s="68"/>
      <c r="BA63" s="68"/>
      <c r="BB63" s="68"/>
      <c r="BC63" s="68"/>
      <c r="BD63" s="68"/>
      <c r="BE63" s="68"/>
      <c r="BF63" s="68"/>
      <c r="BG63" s="62"/>
    </row>
    <row r="64" spans="1:59" ht="21" customHeight="1">
      <c r="A64" s="2"/>
      <c r="B64" s="47"/>
      <c r="C64" s="140"/>
      <c r="D64" s="144"/>
      <c r="E64" s="149"/>
      <c r="F64" s="67"/>
      <c r="X64" s="68"/>
      <c r="Y64" s="68"/>
      <c r="Z64" s="68"/>
      <c r="AA64" s="68"/>
      <c r="AB64" s="68"/>
      <c r="AC64" s="68"/>
      <c r="AD64" s="68"/>
      <c r="AE64" s="68"/>
      <c r="AF64" s="62"/>
      <c r="AG64" s="62"/>
      <c r="AH64" s="62"/>
      <c r="AI64" s="62"/>
      <c r="AK64" s="2"/>
      <c r="AL64" s="68"/>
      <c r="AM64" s="68"/>
      <c r="AN64" s="68"/>
      <c r="AO64" s="68"/>
      <c r="AP64" s="68"/>
      <c r="AQ64" s="68"/>
      <c r="AR64" s="68"/>
      <c r="AS64" s="68"/>
      <c r="AT64" s="68"/>
      <c r="AU64" s="68"/>
      <c r="AV64" s="68"/>
      <c r="AW64" s="68"/>
      <c r="AX64" s="68"/>
      <c r="AY64" s="68"/>
      <c r="AZ64" s="68"/>
      <c r="BA64" s="68"/>
      <c r="BB64" s="68"/>
      <c r="BC64" s="68"/>
      <c r="BD64" s="68"/>
      <c r="BE64" s="68"/>
      <c r="BF64" s="68"/>
      <c r="BG64" s="62"/>
    </row>
    <row r="65" spans="1:59" ht="21" customHeight="1">
      <c r="A65" s="2"/>
      <c r="B65" s="47"/>
      <c r="C65" s="140"/>
      <c r="D65" s="144"/>
      <c r="E65" s="47"/>
      <c r="F65" s="67"/>
      <c r="X65" s="68"/>
      <c r="Y65" s="68"/>
      <c r="Z65" s="68"/>
      <c r="AA65" s="68"/>
      <c r="AB65" s="68"/>
      <c r="AC65" s="68"/>
      <c r="AD65" s="68"/>
      <c r="AE65" s="68"/>
      <c r="AF65" s="62"/>
      <c r="AG65" s="62"/>
      <c r="AH65" s="62"/>
      <c r="AI65" s="62"/>
      <c r="AK65" s="2"/>
      <c r="AL65" s="68"/>
      <c r="AM65" s="68"/>
      <c r="AN65" s="68"/>
      <c r="AO65" s="68"/>
      <c r="AP65" s="68"/>
      <c r="AQ65" s="68"/>
      <c r="AR65" s="68"/>
      <c r="AS65" s="68"/>
      <c r="AT65" s="68"/>
      <c r="AU65" s="68"/>
      <c r="AV65" s="68"/>
      <c r="AW65" s="68"/>
      <c r="AX65" s="68"/>
      <c r="AY65" s="68"/>
      <c r="AZ65" s="68"/>
      <c r="BA65" s="68"/>
      <c r="BB65" s="68"/>
      <c r="BC65" s="68"/>
      <c r="BD65" s="68"/>
      <c r="BE65" s="68"/>
      <c r="BF65" s="68"/>
      <c r="BG65" s="62"/>
    </row>
    <row r="66" spans="1:59" ht="21" customHeight="1" thickBot="1">
      <c r="A66" s="2"/>
      <c r="B66" s="47"/>
      <c r="C66" s="140"/>
      <c r="D66" s="141" t="s">
        <v>94</v>
      </c>
      <c r="E66" s="47"/>
      <c r="F66" s="67"/>
      <c r="G66" s="766" t="s">
        <v>58</v>
      </c>
      <c r="H66" s="766"/>
      <c r="I66" s="134"/>
      <c r="J66" s="150" t="s">
        <v>83</v>
      </c>
      <c r="K66" s="150" t="s">
        <v>70</v>
      </c>
      <c r="L66" s="151"/>
      <c r="M66" s="103"/>
      <c r="N66" s="68"/>
      <c r="O66" s="68"/>
      <c r="P66" s="68"/>
      <c r="Q66" s="68"/>
      <c r="R66" s="68"/>
      <c r="S66" s="68"/>
      <c r="T66" s="68"/>
      <c r="U66" s="68"/>
      <c r="V66" s="68"/>
      <c r="W66" s="68"/>
      <c r="X66" s="68"/>
      <c r="Y66" s="68"/>
      <c r="Z66" s="68"/>
      <c r="AA66" s="68"/>
      <c r="AB66" s="68"/>
      <c r="AC66" s="68"/>
      <c r="AD66" s="68"/>
      <c r="AE66" s="68"/>
      <c r="AF66" s="62"/>
      <c r="AG66" s="62"/>
      <c r="AH66" s="62"/>
      <c r="AI66" s="62"/>
      <c r="AK66" s="2"/>
      <c r="AL66" s="68"/>
      <c r="AM66" s="68"/>
      <c r="AN66" s="68"/>
      <c r="AO66" s="68"/>
      <c r="AP66" s="68"/>
      <c r="AQ66" s="68"/>
      <c r="AR66" s="68"/>
      <c r="AS66" s="68"/>
      <c r="AT66" s="68"/>
      <c r="AU66" s="68"/>
      <c r="AV66" s="68"/>
      <c r="AW66" s="68"/>
      <c r="AX66" s="68"/>
      <c r="AY66" s="68"/>
      <c r="AZ66" s="68"/>
      <c r="BA66" s="68"/>
      <c r="BB66" s="68"/>
      <c r="BC66" s="68"/>
      <c r="BD66" s="68"/>
      <c r="BE66" s="68"/>
      <c r="BF66" s="68"/>
      <c r="BG66" s="62"/>
    </row>
    <row r="67" spans="1:59" ht="21" customHeight="1">
      <c r="A67" s="2"/>
      <c r="B67" s="47"/>
      <c r="C67" s="140"/>
      <c r="D67" s="144"/>
      <c r="E67" s="768" t="s">
        <v>95</v>
      </c>
      <c r="F67" s="67"/>
      <c r="G67" s="152" t="s">
        <v>96</v>
      </c>
      <c r="H67" s="120">
        <v>-5</v>
      </c>
      <c r="I67" s="134"/>
      <c r="J67" s="101">
        <f>H$67</f>
        <v>-5</v>
      </c>
      <c r="K67" s="121">
        <f t="shared" ref="K67:K78" ca="1" si="13">RANDBETWEEN($H$71,$H$72)</f>
        <v>10</v>
      </c>
      <c r="L67" s="151"/>
      <c r="M67" s="103"/>
      <c r="N67" s="68"/>
      <c r="O67" s="68"/>
      <c r="P67" s="68"/>
      <c r="Q67" s="68"/>
      <c r="R67" s="68"/>
      <c r="S67" s="68"/>
      <c r="T67" s="68"/>
      <c r="U67" s="68"/>
      <c r="V67" s="68"/>
      <c r="W67" s="68"/>
      <c r="X67" s="68"/>
      <c r="Y67" s="68"/>
      <c r="Z67" s="68"/>
      <c r="AA67" s="68"/>
      <c r="AB67" s="68"/>
      <c r="AC67" s="68"/>
      <c r="AD67" s="68"/>
      <c r="AE67" s="68"/>
      <c r="AF67" s="62"/>
      <c r="AG67" s="62"/>
      <c r="AH67" s="62"/>
      <c r="AI67" s="62"/>
      <c r="AK67" s="2"/>
      <c r="AL67" s="68"/>
      <c r="AM67" s="68"/>
      <c r="AN67" s="68"/>
      <c r="AO67" s="68"/>
      <c r="AP67" s="68"/>
      <c r="AQ67" s="68"/>
      <c r="AR67" s="68"/>
      <c r="AS67" s="68"/>
      <c r="AT67" s="68"/>
      <c r="AU67" s="68"/>
      <c r="AV67" s="68"/>
      <c r="AW67" s="68"/>
      <c r="AX67" s="68"/>
      <c r="AY67" s="68"/>
      <c r="AZ67" s="68"/>
      <c r="BA67" s="68"/>
      <c r="BB67" s="68"/>
      <c r="BC67" s="68"/>
      <c r="BD67" s="68"/>
      <c r="BE67" s="68"/>
      <c r="BF67" s="68"/>
      <c r="BG67" s="62"/>
    </row>
    <row r="68" spans="1:59" ht="21" customHeight="1">
      <c r="A68" s="2"/>
      <c r="B68" s="47"/>
      <c r="C68" s="140"/>
      <c r="D68" s="144"/>
      <c r="E68" s="768"/>
      <c r="F68" s="67"/>
      <c r="G68" s="153" t="s">
        <v>61</v>
      </c>
      <c r="H68" s="123">
        <v>1</v>
      </c>
      <c r="I68" s="134"/>
      <c r="J68" s="101">
        <f t="shared" ref="J68:J78" si="14">J67+H$68</f>
        <v>-4</v>
      </c>
      <c r="K68" s="121">
        <f t="shared" ca="1" si="13"/>
        <v>9</v>
      </c>
      <c r="L68" s="151"/>
      <c r="M68" s="103"/>
      <c r="N68" s="68"/>
      <c r="O68" s="68"/>
      <c r="P68" s="68"/>
      <c r="Q68" s="68"/>
      <c r="R68" s="68"/>
      <c r="S68" s="68"/>
      <c r="T68" s="68"/>
      <c r="U68" s="68"/>
      <c r="V68" s="68"/>
      <c r="W68" s="68"/>
      <c r="X68" s="68"/>
      <c r="Y68" s="68"/>
      <c r="Z68" s="68"/>
      <c r="AA68" s="68"/>
      <c r="AB68" s="68"/>
      <c r="AC68" s="68"/>
      <c r="AD68" s="68"/>
      <c r="AE68" s="68"/>
      <c r="AF68" s="62"/>
      <c r="AG68" s="62"/>
      <c r="AH68" s="62"/>
      <c r="AI68" s="62"/>
      <c r="AK68" s="2"/>
      <c r="AL68" s="68"/>
      <c r="AM68" s="68"/>
      <c r="AN68" s="68"/>
      <c r="AO68" s="68"/>
      <c r="AP68" s="68"/>
      <c r="AQ68" s="68"/>
      <c r="AR68" s="68"/>
      <c r="AS68" s="68"/>
      <c r="AT68" s="68"/>
      <c r="AU68" s="68"/>
      <c r="AV68" s="68"/>
      <c r="AW68" s="68"/>
      <c r="AX68" s="68"/>
      <c r="AY68" s="68"/>
      <c r="AZ68" s="68"/>
      <c r="BA68" s="68"/>
      <c r="BB68" s="68"/>
      <c r="BC68" s="68"/>
      <c r="BD68" s="68"/>
      <c r="BE68" s="68"/>
      <c r="BF68" s="68"/>
      <c r="BG68" s="62"/>
    </row>
    <row r="69" spans="1:59" ht="21" customHeight="1">
      <c r="A69" s="2"/>
      <c r="B69" s="47"/>
      <c r="C69" s="140"/>
      <c r="D69" s="144"/>
      <c r="E69" s="768"/>
      <c r="F69" s="67"/>
      <c r="G69" s="153"/>
      <c r="H69" s="123"/>
      <c r="I69" s="134"/>
      <c r="J69" s="101">
        <f t="shared" si="14"/>
        <v>-3</v>
      </c>
      <c r="K69" s="121">
        <f t="shared" ca="1" si="13"/>
        <v>-9</v>
      </c>
      <c r="L69" s="151"/>
      <c r="M69" s="103"/>
      <c r="N69" s="68"/>
      <c r="O69" s="68"/>
      <c r="P69" s="68"/>
      <c r="Q69" s="68"/>
      <c r="R69" s="68"/>
      <c r="S69" s="68"/>
      <c r="T69" s="68"/>
      <c r="U69" s="68"/>
      <c r="V69" s="68"/>
      <c r="W69" s="68"/>
      <c r="X69" s="68"/>
      <c r="Y69" s="68"/>
      <c r="Z69" s="68"/>
      <c r="AA69" s="68"/>
      <c r="AB69" s="68"/>
      <c r="AC69" s="68"/>
      <c r="AD69" s="68"/>
      <c r="AE69" s="68"/>
      <c r="AF69" s="62"/>
      <c r="AG69" s="62"/>
      <c r="AH69" s="62"/>
      <c r="AI69" s="62"/>
      <c r="AK69" s="2"/>
      <c r="AL69" s="68"/>
      <c r="AM69" s="68"/>
      <c r="AN69" s="68"/>
      <c r="AO69" s="68"/>
      <c r="AP69" s="68"/>
      <c r="AQ69" s="68"/>
      <c r="AR69" s="68"/>
      <c r="AS69" s="68"/>
      <c r="AT69" s="68"/>
      <c r="AU69" s="68"/>
      <c r="AV69" s="68"/>
      <c r="AW69" s="68"/>
      <c r="AX69" s="68"/>
      <c r="AY69" s="68"/>
      <c r="AZ69" s="68"/>
      <c r="BA69" s="68"/>
      <c r="BB69" s="68"/>
      <c r="BC69" s="68"/>
      <c r="BD69" s="68"/>
      <c r="BE69" s="68"/>
      <c r="BF69" s="68"/>
      <c r="BG69" s="62"/>
    </row>
    <row r="70" spans="1:59" ht="21" customHeight="1">
      <c r="A70" s="2"/>
      <c r="B70" s="47"/>
      <c r="C70" s="140"/>
      <c r="D70" s="144"/>
      <c r="E70" s="692" t="s">
        <v>97</v>
      </c>
      <c r="F70" s="67"/>
      <c r="G70" s="769" t="s">
        <v>98</v>
      </c>
      <c r="H70" s="770"/>
      <c r="I70" s="134"/>
      <c r="J70" s="101">
        <f t="shared" si="14"/>
        <v>-2</v>
      </c>
      <c r="K70" s="121">
        <f t="shared" ca="1" si="13"/>
        <v>-5</v>
      </c>
      <c r="L70" s="151"/>
      <c r="M70" s="103"/>
      <c r="N70" s="68"/>
      <c r="O70" s="68"/>
      <c r="P70" s="68"/>
      <c r="Q70" s="68"/>
      <c r="R70" s="68"/>
      <c r="S70" s="68"/>
      <c r="T70" s="68"/>
      <c r="U70" s="68"/>
      <c r="V70" s="68"/>
      <c r="W70" s="68"/>
      <c r="X70" s="68"/>
      <c r="Y70" s="68"/>
      <c r="Z70" s="68"/>
      <c r="AA70" s="68"/>
      <c r="AB70" s="68"/>
      <c r="AC70" s="68"/>
      <c r="AD70" s="68"/>
      <c r="AE70" s="68"/>
      <c r="AF70" s="62"/>
      <c r="AG70" s="62"/>
      <c r="AH70" s="62"/>
      <c r="AI70" s="62"/>
      <c r="AK70" s="2"/>
      <c r="AL70" s="68"/>
      <c r="AM70" s="68"/>
      <c r="AN70" s="68"/>
      <c r="AO70" s="68"/>
      <c r="AP70" s="68"/>
      <c r="AQ70" s="68"/>
      <c r="AR70" s="68"/>
      <c r="AS70" s="68"/>
      <c r="AT70" s="68"/>
      <c r="AU70" s="68"/>
      <c r="AV70" s="68"/>
      <c r="AW70" s="68"/>
      <c r="AX70" s="68"/>
      <c r="AY70" s="68"/>
      <c r="AZ70" s="68"/>
      <c r="BA70" s="68"/>
      <c r="BB70" s="68"/>
      <c r="BC70" s="68"/>
      <c r="BD70" s="68"/>
      <c r="BE70" s="68"/>
      <c r="BF70" s="68"/>
      <c r="BG70" s="62"/>
    </row>
    <row r="71" spans="1:59" ht="21" customHeight="1">
      <c r="A71" s="2"/>
      <c r="B71" s="47"/>
      <c r="C71" s="140"/>
      <c r="D71" s="144"/>
      <c r="E71" s="692"/>
      <c r="F71" s="67"/>
      <c r="G71" s="154" t="s">
        <v>67</v>
      </c>
      <c r="H71" s="123">
        <v>-10</v>
      </c>
      <c r="I71" s="134"/>
      <c r="J71" s="101">
        <f t="shared" si="14"/>
        <v>-1</v>
      </c>
      <c r="K71" s="121">
        <f t="shared" ca="1" si="13"/>
        <v>-3</v>
      </c>
      <c r="L71" s="151"/>
      <c r="M71" s="103"/>
      <c r="N71" s="68"/>
      <c r="O71" s="68"/>
      <c r="P71" s="68"/>
      <c r="Q71" s="68"/>
      <c r="R71" s="68"/>
      <c r="S71" s="68"/>
      <c r="T71" s="68"/>
      <c r="U71" s="68"/>
      <c r="V71" s="68"/>
      <c r="W71" s="68"/>
      <c r="X71" s="68"/>
      <c r="Y71" s="68"/>
      <c r="Z71" s="68"/>
      <c r="AA71" s="68"/>
      <c r="AB71" s="68"/>
      <c r="AC71" s="68"/>
      <c r="AD71" s="68"/>
      <c r="AE71" s="68"/>
      <c r="AF71" s="62"/>
      <c r="AG71" s="62"/>
      <c r="AH71" s="62"/>
      <c r="AI71" s="62"/>
      <c r="AK71" s="2"/>
      <c r="AL71" s="68"/>
      <c r="AM71" s="68"/>
      <c r="AN71" s="68"/>
      <c r="AO71" s="68"/>
      <c r="AP71" s="68"/>
      <c r="AQ71" s="68"/>
      <c r="AR71" s="68"/>
      <c r="AS71" s="68"/>
      <c r="AT71" s="68"/>
      <c r="AU71" s="68"/>
      <c r="AV71" s="68"/>
      <c r="AW71" s="68"/>
      <c r="AX71" s="68"/>
      <c r="AY71" s="68"/>
      <c r="AZ71" s="68"/>
      <c r="BA71" s="68"/>
      <c r="BB71" s="68"/>
      <c r="BC71" s="68"/>
      <c r="BD71" s="68"/>
      <c r="BE71" s="68"/>
      <c r="BF71" s="68"/>
      <c r="BG71" s="62"/>
    </row>
    <row r="72" spans="1:59" ht="21" customHeight="1" thickBot="1">
      <c r="A72" s="2"/>
      <c r="B72" s="47"/>
      <c r="C72" s="155"/>
      <c r="D72" s="144"/>
      <c r="E72" s="692" t="s">
        <v>99</v>
      </c>
      <c r="F72" s="67"/>
      <c r="G72" s="156" t="s">
        <v>78</v>
      </c>
      <c r="H72" s="157">
        <v>10</v>
      </c>
      <c r="I72" s="134"/>
      <c r="J72" s="101">
        <f t="shared" si="14"/>
        <v>0</v>
      </c>
      <c r="K72" s="121">
        <f t="shared" ca="1" si="13"/>
        <v>7</v>
      </c>
      <c r="L72" s="151"/>
      <c r="M72" s="103"/>
      <c r="N72" s="68"/>
      <c r="O72" s="68"/>
      <c r="P72" s="68"/>
      <c r="Q72" s="68"/>
      <c r="R72" s="68"/>
      <c r="S72" s="68"/>
      <c r="T72" s="68"/>
      <c r="U72" s="68"/>
      <c r="V72" s="68"/>
      <c r="W72" s="68"/>
      <c r="X72" s="68"/>
      <c r="Y72" s="68"/>
      <c r="Z72" s="68"/>
      <c r="AA72" s="68"/>
      <c r="AB72" s="68"/>
      <c r="AC72" s="68"/>
      <c r="AD72" s="68"/>
      <c r="AE72" s="68"/>
      <c r="AF72" s="62"/>
      <c r="AG72" s="62"/>
      <c r="AH72" s="62"/>
      <c r="AI72" s="62"/>
      <c r="AK72" s="2"/>
      <c r="AL72" s="68"/>
      <c r="AM72" s="68"/>
      <c r="AN72" s="68"/>
      <c r="AO72" s="68"/>
      <c r="AP72" s="68"/>
      <c r="AQ72" s="68"/>
      <c r="AR72" s="68"/>
      <c r="AS72" s="68"/>
      <c r="AT72" s="68"/>
      <c r="AU72" s="68"/>
      <c r="AV72" s="68"/>
      <c r="AW72" s="68"/>
      <c r="AX72" s="68"/>
      <c r="AY72" s="68"/>
      <c r="AZ72" s="68"/>
      <c r="BA72" s="68"/>
      <c r="BB72" s="68"/>
      <c r="BC72" s="68"/>
      <c r="BD72" s="68"/>
      <c r="BE72" s="68"/>
      <c r="BF72" s="68"/>
      <c r="BG72" s="62"/>
    </row>
    <row r="73" spans="1:59" ht="21" customHeight="1">
      <c r="A73" s="2"/>
      <c r="B73" s="7"/>
      <c r="C73" s="155"/>
      <c r="D73" s="144"/>
      <c r="E73" s="692"/>
      <c r="F73" s="67"/>
      <c r="I73" s="134"/>
      <c r="J73" s="101">
        <f t="shared" si="14"/>
        <v>1</v>
      </c>
      <c r="K73" s="121">
        <f t="shared" ca="1" si="13"/>
        <v>6</v>
      </c>
      <c r="L73" s="151"/>
      <c r="M73" s="103"/>
      <c r="N73" s="68"/>
      <c r="O73" s="68"/>
      <c r="P73" s="68"/>
      <c r="Q73" s="68"/>
      <c r="R73" s="68"/>
      <c r="S73" s="68"/>
      <c r="T73" s="68"/>
      <c r="U73" s="68"/>
      <c r="V73" s="68"/>
      <c r="W73" s="68"/>
      <c r="X73" s="68"/>
      <c r="Y73" s="68"/>
      <c r="Z73" s="68"/>
      <c r="AA73" s="68"/>
      <c r="AB73" s="68"/>
      <c r="AC73" s="68"/>
      <c r="AD73" s="68"/>
      <c r="AE73" s="68"/>
      <c r="AF73" s="62"/>
      <c r="AG73" s="62"/>
      <c r="AH73" s="62"/>
      <c r="AI73" s="62"/>
      <c r="AK73" s="2"/>
      <c r="AL73" s="68"/>
      <c r="AM73" s="68"/>
      <c r="AN73" s="68"/>
      <c r="AO73" s="68"/>
      <c r="AP73" s="68"/>
      <c r="AQ73" s="68"/>
      <c r="AR73" s="68"/>
      <c r="AS73" s="68"/>
      <c r="AT73" s="68"/>
      <c r="AU73" s="68"/>
      <c r="AV73" s="68"/>
      <c r="AW73" s="68"/>
      <c r="AX73" s="68"/>
      <c r="AY73" s="68"/>
      <c r="AZ73" s="68"/>
      <c r="BA73" s="68"/>
      <c r="BB73" s="68"/>
      <c r="BC73" s="68"/>
      <c r="BD73" s="68"/>
      <c r="BE73" s="68"/>
      <c r="BF73" s="68"/>
      <c r="BG73" s="62"/>
    </row>
    <row r="74" spans="1:59" ht="21" customHeight="1">
      <c r="A74" s="2"/>
      <c r="B74" s="7"/>
      <c r="C74" s="155"/>
      <c r="D74" s="144"/>
      <c r="E74" s="731" t="s">
        <v>100</v>
      </c>
      <c r="F74" s="67"/>
      <c r="G74" s="67"/>
      <c r="H74" s="67"/>
      <c r="I74" s="134"/>
      <c r="J74" s="101">
        <f t="shared" si="14"/>
        <v>2</v>
      </c>
      <c r="K74" s="121">
        <f t="shared" ca="1" si="13"/>
        <v>-1</v>
      </c>
      <c r="L74" s="151"/>
      <c r="M74" s="103"/>
      <c r="N74" s="68"/>
      <c r="O74" s="68"/>
      <c r="P74" s="68"/>
      <c r="Q74" s="68"/>
      <c r="R74" s="68"/>
      <c r="S74" s="68"/>
      <c r="T74" s="68"/>
      <c r="U74" s="68"/>
      <c r="V74" s="68"/>
      <c r="W74" s="68"/>
      <c r="X74" s="68"/>
      <c r="Y74" s="68"/>
      <c r="Z74" s="68"/>
      <c r="AA74" s="68"/>
      <c r="AB74" s="68"/>
      <c r="AC74" s="68"/>
      <c r="AD74" s="68"/>
      <c r="AE74" s="68"/>
      <c r="AF74" s="62"/>
      <c r="AG74" s="62"/>
      <c r="AH74" s="62"/>
      <c r="AI74" s="62"/>
      <c r="AK74" s="2"/>
      <c r="AL74" s="62"/>
      <c r="AM74" s="62"/>
      <c r="AN74" s="62"/>
      <c r="AO74" s="62"/>
      <c r="AP74" s="62"/>
      <c r="AQ74" s="62"/>
      <c r="AR74" s="62"/>
      <c r="AS74" s="62"/>
      <c r="AT74" s="62"/>
      <c r="AU74" s="62"/>
      <c r="AV74" s="62"/>
      <c r="AW74" s="62"/>
      <c r="AX74" s="62"/>
      <c r="AY74" s="62"/>
      <c r="AZ74" s="62"/>
      <c r="BA74" s="62"/>
      <c r="BB74" s="62"/>
      <c r="BC74" s="62"/>
      <c r="BD74" s="62"/>
      <c r="BE74" s="62"/>
      <c r="BF74" s="62"/>
      <c r="BG74" s="62"/>
    </row>
    <row r="75" spans="1:59" ht="21" customHeight="1">
      <c r="A75" s="2"/>
      <c r="B75" s="7"/>
      <c r="C75" s="155"/>
      <c r="D75" s="144"/>
      <c r="E75" s="731"/>
      <c r="F75" s="67"/>
      <c r="G75" s="67"/>
      <c r="H75" s="67"/>
      <c r="I75" s="134"/>
      <c r="J75" s="101">
        <f t="shared" si="14"/>
        <v>3</v>
      </c>
      <c r="K75" s="121">
        <f t="shared" ca="1" si="13"/>
        <v>-10</v>
      </c>
      <c r="L75" s="151"/>
      <c r="M75" s="103"/>
      <c r="N75" s="68"/>
      <c r="O75" s="68"/>
      <c r="P75" s="68"/>
      <c r="Q75" s="68"/>
      <c r="R75" s="68"/>
      <c r="S75" s="68"/>
      <c r="T75" s="68"/>
      <c r="U75" s="68"/>
      <c r="V75" s="68"/>
      <c r="W75" s="68"/>
      <c r="X75" s="68"/>
      <c r="Y75" s="68"/>
      <c r="Z75" s="68"/>
      <c r="AA75" s="68"/>
      <c r="AB75" s="68"/>
      <c r="AC75" s="68"/>
      <c r="AD75" s="68"/>
      <c r="AE75" s="68"/>
      <c r="AF75" s="62"/>
      <c r="AG75" s="62"/>
      <c r="AH75" s="62"/>
      <c r="AI75" s="62"/>
      <c r="AK75" s="2"/>
      <c r="AL75" s="62"/>
      <c r="AM75" s="62"/>
      <c r="AN75" s="62"/>
      <c r="AO75" s="62"/>
      <c r="AP75" s="62"/>
      <c r="AQ75" s="62"/>
      <c r="AR75" s="62"/>
      <c r="AS75" s="62"/>
      <c r="AT75" s="62"/>
      <c r="AU75" s="62"/>
      <c r="AV75" s="62"/>
      <c r="AW75" s="62"/>
      <c r="AX75" s="62"/>
      <c r="AY75" s="62"/>
      <c r="AZ75" s="62"/>
      <c r="BA75" s="62"/>
      <c r="BB75" s="62"/>
      <c r="BC75" s="62"/>
      <c r="BD75" s="62"/>
      <c r="BE75" s="62"/>
      <c r="BF75" s="62"/>
      <c r="BG75" s="62"/>
    </row>
    <row r="76" spans="1:59" ht="21" customHeight="1">
      <c r="A76" s="2"/>
      <c r="B76" s="7"/>
      <c r="C76" s="155"/>
      <c r="D76" s="144"/>
      <c r="E76" s="731" t="s">
        <v>101</v>
      </c>
      <c r="F76" s="67"/>
      <c r="G76" s="67"/>
      <c r="H76" s="67"/>
      <c r="I76" s="134"/>
      <c r="J76" s="101">
        <f t="shared" si="14"/>
        <v>4</v>
      </c>
      <c r="K76" s="121">
        <f t="shared" ca="1" si="13"/>
        <v>-8</v>
      </c>
      <c r="L76" s="151"/>
      <c r="M76" s="103"/>
      <c r="N76" s="68"/>
      <c r="O76" s="68"/>
      <c r="P76" s="68"/>
      <c r="Q76" s="68"/>
      <c r="R76" s="68"/>
      <c r="S76" s="68"/>
      <c r="T76" s="68"/>
      <c r="U76" s="68"/>
      <c r="V76" s="68"/>
      <c r="W76" s="68"/>
      <c r="X76" s="68"/>
      <c r="Y76" s="68"/>
      <c r="Z76" s="68"/>
      <c r="AA76" s="68"/>
      <c r="AB76" s="68"/>
      <c r="AC76" s="68"/>
      <c r="AD76" s="68"/>
      <c r="AE76" s="68"/>
      <c r="AF76" s="62"/>
      <c r="AG76" s="62"/>
      <c r="AH76" s="62"/>
      <c r="AI76" s="62"/>
      <c r="AK76" s="2"/>
      <c r="AL76" s="62"/>
      <c r="AM76" s="62"/>
      <c r="AN76" s="62"/>
      <c r="AO76" s="62"/>
      <c r="AP76" s="62"/>
      <c r="AQ76" s="62"/>
      <c r="AR76" s="62"/>
      <c r="AS76" s="62"/>
      <c r="AT76" s="62"/>
      <c r="AU76" s="62"/>
      <c r="AV76" s="62"/>
      <c r="AW76" s="62"/>
      <c r="AX76" s="62"/>
      <c r="AY76" s="62"/>
      <c r="AZ76" s="62"/>
      <c r="BA76" s="62"/>
      <c r="BB76" s="62"/>
      <c r="BC76" s="62"/>
      <c r="BD76" s="62"/>
      <c r="BE76" s="62"/>
      <c r="BF76" s="62"/>
      <c r="BG76" s="62"/>
    </row>
    <row r="77" spans="1:59" ht="21" customHeight="1">
      <c r="A77" s="2"/>
      <c r="B77" s="7"/>
      <c r="C77" s="155"/>
      <c r="D77" s="144"/>
      <c r="E77" s="731"/>
      <c r="F77" s="67"/>
      <c r="G77" s="67"/>
      <c r="H77" s="67"/>
      <c r="I77" s="134"/>
      <c r="J77" s="101">
        <f t="shared" si="14"/>
        <v>5</v>
      </c>
      <c r="K77" s="121">
        <f t="shared" ca="1" si="13"/>
        <v>6</v>
      </c>
      <c r="L77" s="151"/>
      <c r="M77" s="103"/>
      <c r="N77" s="68"/>
      <c r="O77" s="68"/>
      <c r="P77" s="68"/>
      <c r="Q77" s="68"/>
      <c r="R77" s="68"/>
      <c r="S77" s="68"/>
      <c r="T77" s="68"/>
      <c r="U77" s="68"/>
      <c r="V77" s="68"/>
      <c r="W77" s="68"/>
      <c r="X77" s="68"/>
      <c r="Y77" s="68"/>
      <c r="Z77" s="68"/>
      <c r="AA77" s="68"/>
      <c r="AB77" s="68"/>
      <c r="AC77" s="68"/>
      <c r="AD77" s="68"/>
      <c r="AE77" s="68"/>
      <c r="AF77" s="62"/>
      <c r="AG77" s="62"/>
      <c r="AH77" s="62"/>
      <c r="AI77" s="62"/>
      <c r="AK77" s="2"/>
      <c r="AL77" s="62"/>
      <c r="AM77" s="62"/>
      <c r="AN77" s="62"/>
      <c r="AO77" s="62"/>
      <c r="AP77" s="62"/>
      <c r="AQ77" s="62"/>
      <c r="AR77" s="62"/>
      <c r="AS77" s="62"/>
      <c r="AT77" s="62"/>
      <c r="AU77" s="62"/>
      <c r="AV77" s="62"/>
      <c r="AW77" s="62"/>
      <c r="AX77" s="62"/>
      <c r="AY77" s="62"/>
      <c r="AZ77" s="62"/>
      <c r="BA77" s="62"/>
      <c r="BB77" s="62"/>
      <c r="BC77" s="62"/>
      <c r="BD77" s="62"/>
      <c r="BE77" s="62"/>
      <c r="BF77" s="62"/>
      <c r="BG77" s="62"/>
    </row>
    <row r="78" spans="1:59" ht="21" customHeight="1">
      <c r="A78" s="2"/>
      <c r="B78" s="7"/>
      <c r="C78" s="155"/>
      <c r="D78" s="158"/>
      <c r="E78" s="86"/>
      <c r="F78" s="67"/>
      <c r="G78" s="67"/>
      <c r="H78" s="67"/>
      <c r="I78" s="134"/>
      <c r="J78" s="101">
        <f t="shared" si="14"/>
        <v>6</v>
      </c>
      <c r="K78" s="121">
        <f t="shared" ca="1" si="13"/>
        <v>1</v>
      </c>
      <c r="L78" s="151"/>
      <c r="M78" s="103"/>
      <c r="N78" s="68"/>
      <c r="O78" s="68"/>
      <c r="P78" s="68"/>
      <c r="Q78" s="68"/>
      <c r="R78" s="68"/>
      <c r="S78" s="68"/>
      <c r="T78" s="68"/>
      <c r="U78" s="68"/>
      <c r="V78" s="68"/>
      <c r="W78" s="68"/>
      <c r="X78" s="68"/>
      <c r="Y78" s="68"/>
      <c r="Z78" s="68"/>
      <c r="AA78" s="68"/>
      <c r="AB78" s="68"/>
      <c r="AC78" s="68"/>
      <c r="AD78" s="68"/>
      <c r="AE78" s="68"/>
      <c r="AF78" s="62"/>
      <c r="AG78" s="62"/>
      <c r="AH78" s="62"/>
      <c r="AI78" s="62"/>
      <c r="AK78" s="2"/>
      <c r="AL78" s="62"/>
      <c r="AM78" s="62"/>
      <c r="AN78" s="62"/>
      <c r="AO78" s="62"/>
      <c r="AP78" s="62"/>
      <c r="AQ78" s="62"/>
      <c r="AR78" s="62"/>
      <c r="AS78" s="62"/>
      <c r="AT78" s="62"/>
      <c r="AU78" s="62"/>
      <c r="AV78" s="62"/>
      <c r="AW78" s="62"/>
      <c r="AX78" s="62"/>
      <c r="AY78" s="62"/>
      <c r="AZ78" s="62"/>
      <c r="BA78" s="62"/>
      <c r="BB78" s="62"/>
      <c r="BC78" s="62"/>
      <c r="BD78" s="62"/>
      <c r="BE78" s="62"/>
      <c r="BF78" s="62"/>
      <c r="BG78" s="62"/>
    </row>
    <row r="79" spans="1:59" ht="21" customHeight="1">
      <c r="A79" s="2"/>
      <c r="B79" s="7"/>
      <c r="C79" s="155"/>
      <c r="D79" s="158"/>
      <c r="E79" s="86"/>
      <c r="F79" s="67"/>
      <c r="G79" s="67"/>
      <c r="H79" s="67"/>
      <c r="I79" s="134"/>
      <c r="J79" s="103"/>
      <c r="K79" s="103"/>
      <c r="L79" s="151"/>
      <c r="M79" s="103"/>
      <c r="N79" s="68"/>
      <c r="O79" s="68"/>
      <c r="P79" s="68"/>
      <c r="Q79" s="68"/>
      <c r="R79" s="68"/>
      <c r="S79" s="68"/>
      <c r="T79" s="68"/>
      <c r="U79" s="68"/>
      <c r="V79" s="68"/>
      <c r="W79" s="68"/>
      <c r="X79" s="68"/>
      <c r="Y79" s="68"/>
      <c r="Z79" s="68"/>
      <c r="AA79" s="68"/>
      <c r="AB79" s="68"/>
      <c r="AC79" s="68"/>
      <c r="AD79" s="68"/>
      <c r="AE79" s="68"/>
      <c r="AF79" s="62"/>
      <c r="AG79" s="62"/>
      <c r="AH79" s="62"/>
      <c r="AI79" s="62"/>
      <c r="AK79" s="2"/>
      <c r="AL79" s="62"/>
      <c r="AM79" s="62"/>
      <c r="AN79" s="62"/>
      <c r="AO79" s="62"/>
      <c r="AP79" s="62"/>
      <c r="AQ79" s="62"/>
      <c r="AR79" s="62"/>
      <c r="AS79" s="62"/>
      <c r="AT79" s="62"/>
      <c r="AU79" s="62"/>
      <c r="AV79" s="62"/>
      <c r="AW79" s="62"/>
      <c r="AX79" s="62"/>
      <c r="AY79" s="62"/>
      <c r="AZ79" s="62"/>
      <c r="BA79" s="62"/>
      <c r="BB79" s="62"/>
      <c r="BC79" s="62"/>
      <c r="BD79" s="62"/>
      <c r="BE79" s="62"/>
      <c r="BF79" s="62"/>
      <c r="BG79" s="62"/>
    </row>
    <row r="80" spans="1:59" ht="21" customHeight="1" thickBot="1">
      <c r="A80" s="2"/>
      <c r="B80" s="7"/>
      <c r="C80" s="155"/>
      <c r="D80" s="141" t="s">
        <v>102</v>
      </c>
      <c r="E80" s="86"/>
      <c r="F80" s="67"/>
      <c r="G80" s="766" t="s">
        <v>58</v>
      </c>
      <c r="H80" s="766"/>
      <c r="I80" s="134"/>
      <c r="J80" s="103"/>
      <c r="K80" s="103"/>
      <c r="L80" s="151"/>
      <c r="M80" s="103"/>
      <c r="N80" s="68"/>
      <c r="O80" s="68"/>
      <c r="P80" s="68"/>
      <c r="Q80" s="68"/>
      <c r="R80" s="68"/>
      <c r="S80" s="68"/>
      <c r="T80" s="68"/>
      <c r="U80" s="68"/>
      <c r="V80" s="68"/>
      <c r="W80" s="68"/>
      <c r="X80" s="68"/>
      <c r="Y80" s="68"/>
      <c r="Z80" s="68"/>
      <c r="AA80" s="68"/>
      <c r="AB80" s="68"/>
      <c r="AC80" s="68"/>
      <c r="AD80" s="68"/>
      <c r="AE80" s="68"/>
      <c r="AF80" s="62"/>
      <c r="AG80" s="62"/>
      <c r="AH80" s="62"/>
      <c r="AI80" s="62"/>
      <c r="AK80" s="2"/>
      <c r="AL80" s="62"/>
      <c r="AM80" s="62"/>
      <c r="AN80" s="62"/>
      <c r="AO80" s="62"/>
      <c r="AP80" s="62"/>
      <c r="AQ80" s="62"/>
      <c r="AR80" s="62"/>
      <c r="AS80" s="62"/>
      <c r="AT80" s="62"/>
      <c r="AU80" s="62"/>
      <c r="AV80" s="62"/>
      <c r="AW80" s="62"/>
      <c r="AX80" s="62"/>
      <c r="AY80" s="62"/>
      <c r="AZ80" s="62"/>
      <c r="BA80" s="62"/>
      <c r="BB80" s="62"/>
      <c r="BC80" s="62"/>
      <c r="BD80" s="62"/>
      <c r="BE80" s="62"/>
      <c r="BF80" s="62"/>
      <c r="BG80" s="62"/>
    </row>
    <row r="81" spans="1:59" ht="21" customHeight="1">
      <c r="A81" s="2"/>
      <c r="B81" s="7"/>
      <c r="C81" s="155"/>
      <c r="D81" s="158"/>
      <c r="E81" s="765" t="s">
        <v>103</v>
      </c>
      <c r="F81" s="67"/>
      <c r="G81" s="152" t="s">
        <v>96</v>
      </c>
      <c r="H81" s="120">
        <v>1</v>
      </c>
      <c r="I81" s="134"/>
      <c r="J81" s="159">
        <f>H81</f>
        <v>1</v>
      </c>
      <c r="K81" s="159"/>
      <c r="L81" s="160"/>
      <c r="M81" s="159"/>
      <c r="N81" s="161"/>
      <c r="O81" s="161"/>
      <c r="P81" s="161"/>
      <c r="Q81" s="161"/>
      <c r="R81" s="161"/>
      <c r="S81" s="161"/>
      <c r="T81" s="161"/>
      <c r="U81" s="161"/>
      <c r="V81" s="161"/>
      <c r="W81" s="161"/>
      <c r="X81" s="161"/>
      <c r="Y81" s="161"/>
      <c r="Z81" s="161"/>
      <c r="AA81" s="161"/>
      <c r="AB81" s="161"/>
      <c r="AC81" s="161"/>
      <c r="AD81" s="106"/>
      <c r="AE81" s="68"/>
      <c r="AF81" s="62"/>
      <c r="AG81" s="62"/>
      <c r="AH81" s="62"/>
      <c r="AI81" s="62"/>
      <c r="AK81" s="2"/>
      <c r="AL81" s="62"/>
      <c r="AM81" s="62"/>
      <c r="AN81" s="62"/>
      <c r="AO81" s="62"/>
      <c r="AP81" s="62"/>
      <c r="AQ81" s="62"/>
      <c r="AR81" s="62"/>
      <c r="AS81" s="62"/>
      <c r="AT81" s="62"/>
      <c r="AU81" s="62"/>
      <c r="AV81" s="62"/>
      <c r="AW81" s="62"/>
      <c r="AX81" s="62"/>
      <c r="AY81" s="62"/>
      <c r="AZ81" s="62"/>
      <c r="BA81" s="62"/>
      <c r="BB81" s="62"/>
      <c r="BC81" s="62"/>
      <c r="BD81" s="62"/>
      <c r="BE81" s="62"/>
      <c r="BF81" s="62"/>
      <c r="BG81" s="62"/>
    </row>
    <row r="82" spans="1:59" ht="21" customHeight="1">
      <c r="A82" s="2"/>
      <c r="B82" s="7"/>
      <c r="C82" s="155"/>
      <c r="D82" s="158"/>
      <c r="E82" s="765"/>
      <c r="F82" s="67"/>
      <c r="G82" s="162" t="s">
        <v>61</v>
      </c>
      <c r="H82" s="163">
        <v>0</v>
      </c>
      <c r="I82" s="134"/>
      <c r="J82" s="159"/>
      <c r="K82" s="159">
        <f>J81+K81</f>
        <v>1</v>
      </c>
      <c r="L82" s="159">
        <f t="shared" ref="L82:AC96" si="15">K81+L81</f>
        <v>0</v>
      </c>
      <c r="M82" s="159">
        <f t="shared" si="15"/>
        <v>0</v>
      </c>
      <c r="N82" s="159">
        <f t="shared" si="15"/>
        <v>0</v>
      </c>
      <c r="O82" s="159">
        <f t="shared" si="15"/>
        <v>0</v>
      </c>
      <c r="P82" s="159">
        <f t="shared" si="15"/>
        <v>0</v>
      </c>
      <c r="Q82" s="159">
        <f t="shared" si="15"/>
        <v>0</v>
      </c>
      <c r="R82" s="159">
        <f t="shared" si="15"/>
        <v>0</v>
      </c>
      <c r="S82" s="159">
        <f t="shared" si="15"/>
        <v>0</v>
      </c>
      <c r="T82" s="159">
        <f t="shared" si="15"/>
        <v>0</v>
      </c>
      <c r="U82" s="159">
        <f t="shared" si="15"/>
        <v>0</v>
      </c>
      <c r="V82" s="159">
        <f t="shared" si="15"/>
        <v>0</v>
      </c>
      <c r="W82" s="159">
        <f t="shared" si="15"/>
        <v>0</v>
      </c>
      <c r="X82" s="159">
        <f t="shared" si="15"/>
        <v>0</v>
      </c>
      <c r="Y82" s="159">
        <f t="shared" si="15"/>
        <v>0</v>
      </c>
      <c r="Z82" s="159">
        <f t="shared" si="15"/>
        <v>0</v>
      </c>
      <c r="AA82" s="159">
        <f t="shared" si="15"/>
        <v>0</v>
      </c>
      <c r="AB82" s="159">
        <f t="shared" si="15"/>
        <v>0</v>
      </c>
      <c r="AC82" s="159">
        <f t="shared" si="15"/>
        <v>0</v>
      </c>
      <c r="AD82" s="106"/>
      <c r="AE82" s="68"/>
      <c r="AF82" s="62"/>
      <c r="AG82" s="62"/>
      <c r="AH82" s="62"/>
      <c r="AI82" s="62"/>
      <c r="AK82" s="2"/>
      <c r="AL82" s="62"/>
      <c r="AM82" s="62"/>
      <c r="AN82" s="62"/>
      <c r="AO82" s="62"/>
      <c r="AP82" s="62"/>
      <c r="AQ82" s="62"/>
      <c r="AR82" s="62"/>
      <c r="AS82" s="62"/>
      <c r="AT82" s="62"/>
      <c r="AU82" s="62"/>
      <c r="AV82" s="62"/>
      <c r="AW82" s="62"/>
      <c r="AX82" s="62"/>
      <c r="AY82" s="62"/>
      <c r="AZ82" s="62"/>
      <c r="BA82" s="62"/>
      <c r="BB82" s="62"/>
      <c r="BC82" s="62"/>
      <c r="BD82" s="62"/>
      <c r="BE82" s="62"/>
      <c r="BF82" s="62"/>
      <c r="BG82" s="62"/>
    </row>
    <row r="83" spans="1:59" ht="21" customHeight="1">
      <c r="A83" s="2"/>
      <c r="B83" s="7"/>
      <c r="C83" s="155"/>
      <c r="D83" s="158"/>
      <c r="E83" s="765" t="s">
        <v>104</v>
      </c>
      <c r="F83" s="67"/>
      <c r="G83" s="164"/>
      <c r="H83" s="165"/>
      <c r="I83" s="134"/>
      <c r="J83" s="159"/>
      <c r="K83" s="159">
        <f t="shared" ref="K83:K96" si="16">J82+K82</f>
        <v>1</v>
      </c>
      <c r="L83" s="159">
        <f t="shared" si="15"/>
        <v>1</v>
      </c>
      <c r="M83" s="159">
        <f t="shared" si="15"/>
        <v>0</v>
      </c>
      <c r="N83" s="159">
        <f t="shared" si="15"/>
        <v>0</v>
      </c>
      <c r="O83" s="159">
        <f t="shared" si="15"/>
        <v>0</v>
      </c>
      <c r="P83" s="159">
        <f t="shared" si="15"/>
        <v>0</v>
      </c>
      <c r="Q83" s="159">
        <f t="shared" si="15"/>
        <v>0</v>
      </c>
      <c r="R83" s="159">
        <f t="shared" si="15"/>
        <v>0</v>
      </c>
      <c r="S83" s="159">
        <f t="shared" si="15"/>
        <v>0</v>
      </c>
      <c r="T83" s="159">
        <f t="shared" si="15"/>
        <v>0</v>
      </c>
      <c r="U83" s="159">
        <f t="shared" si="15"/>
        <v>0</v>
      </c>
      <c r="V83" s="159">
        <f t="shared" si="15"/>
        <v>0</v>
      </c>
      <c r="W83" s="159">
        <f t="shared" si="15"/>
        <v>0</v>
      </c>
      <c r="X83" s="159">
        <f t="shared" si="15"/>
        <v>0</v>
      </c>
      <c r="Y83" s="159">
        <f t="shared" si="15"/>
        <v>0</v>
      </c>
      <c r="Z83" s="159">
        <f t="shared" si="15"/>
        <v>0</v>
      </c>
      <c r="AA83" s="159">
        <f t="shared" si="15"/>
        <v>0</v>
      </c>
      <c r="AB83" s="159">
        <f t="shared" si="15"/>
        <v>0</v>
      </c>
      <c r="AC83" s="159">
        <f t="shared" si="15"/>
        <v>0</v>
      </c>
      <c r="AD83" s="106"/>
      <c r="AE83" s="68"/>
      <c r="AF83" s="62"/>
      <c r="AG83" s="62"/>
      <c r="AH83" s="62"/>
      <c r="AI83" s="62"/>
      <c r="AK83" s="2"/>
      <c r="AL83" s="62"/>
      <c r="AM83" s="62"/>
      <c r="AN83" s="62"/>
      <c r="AO83" s="62"/>
      <c r="AP83" s="62"/>
      <c r="AQ83" s="62"/>
      <c r="AR83" s="62"/>
      <c r="AS83" s="62"/>
      <c r="AT83" s="62"/>
      <c r="AU83" s="62"/>
      <c r="AV83" s="62"/>
      <c r="AW83" s="62"/>
      <c r="AX83" s="62"/>
      <c r="AY83" s="62"/>
      <c r="AZ83" s="62"/>
      <c r="BA83" s="62"/>
      <c r="BB83" s="62"/>
      <c r="BC83" s="62"/>
      <c r="BD83" s="62"/>
      <c r="BE83" s="62"/>
      <c r="BF83" s="62"/>
      <c r="BG83" s="62"/>
    </row>
    <row r="84" spans="1:59" ht="21" customHeight="1">
      <c r="A84" s="2"/>
      <c r="B84" s="7"/>
      <c r="C84" s="155"/>
      <c r="D84" s="158"/>
      <c r="E84" s="765"/>
      <c r="F84" s="67"/>
      <c r="G84" s="767"/>
      <c r="H84" s="767"/>
      <c r="I84" s="134"/>
      <c r="J84" s="159"/>
      <c r="K84" s="159">
        <f t="shared" si="16"/>
        <v>1</v>
      </c>
      <c r="L84" s="159">
        <f t="shared" si="15"/>
        <v>2</v>
      </c>
      <c r="M84" s="159">
        <f t="shared" si="15"/>
        <v>1</v>
      </c>
      <c r="N84" s="159">
        <f t="shared" si="15"/>
        <v>0</v>
      </c>
      <c r="O84" s="159">
        <f t="shared" si="15"/>
        <v>0</v>
      </c>
      <c r="P84" s="159">
        <f t="shared" si="15"/>
        <v>0</v>
      </c>
      <c r="Q84" s="159">
        <f t="shared" si="15"/>
        <v>0</v>
      </c>
      <c r="R84" s="159">
        <f t="shared" si="15"/>
        <v>0</v>
      </c>
      <c r="S84" s="159">
        <f t="shared" si="15"/>
        <v>0</v>
      </c>
      <c r="T84" s="159">
        <f t="shared" si="15"/>
        <v>0</v>
      </c>
      <c r="U84" s="159">
        <f t="shared" si="15"/>
        <v>0</v>
      </c>
      <c r="V84" s="159">
        <f t="shared" si="15"/>
        <v>0</v>
      </c>
      <c r="W84" s="159">
        <f t="shared" si="15"/>
        <v>0</v>
      </c>
      <c r="X84" s="159">
        <f t="shared" si="15"/>
        <v>0</v>
      </c>
      <c r="Y84" s="159">
        <f t="shared" si="15"/>
        <v>0</v>
      </c>
      <c r="Z84" s="159">
        <f t="shared" si="15"/>
        <v>0</v>
      </c>
      <c r="AA84" s="159">
        <f t="shared" si="15"/>
        <v>0</v>
      </c>
      <c r="AB84" s="159">
        <f t="shared" si="15"/>
        <v>0</v>
      </c>
      <c r="AC84" s="159">
        <f t="shared" si="15"/>
        <v>0</v>
      </c>
      <c r="AD84" s="106"/>
      <c r="AE84" s="68"/>
      <c r="AF84" s="62"/>
      <c r="AG84" s="62"/>
      <c r="AH84" s="62"/>
      <c r="AI84" s="62"/>
      <c r="AK84" s="2"/>
      <c r="AL84" s="62"/>
      <c r="AM84" s="62"/>
      <c r="AN84" s="62"/>
      <c r="AO84" s="62"/>
      <c r="AP84" s="62"/>
      <c r="AQ84" s="62"/>
      <c r="AR84" s="62"/>
      <c r="AS84" s="62"/>
      <c r="AT84" s="62"/>
      <c r="AU84" s="62"/>
      <c r="AV84" s="62"/>
      <c r="AW84" s="62"/>
      <c r="AX84" s="62"/>
      <c r="AY84" s="62"/>
      <c r="AZ84" s="62"/>
      <c r="BA84" s="62"/>
      <c r="BB84" s="62"/>
      <c r="BC84" s="62"/>
      <c r="BD84" s="62"/>
      <c r="BE84" s="62"/>
      <c r="BF84" s="62"/>
      <c r="BG84" s="62"/>
    </row>
    <row r="85" spans="1:59" ht="21" customHeight="1">
      <c r="A85" s="2"/>
      <c r="B85" s="7"/>
      <c r="C85" s="155"/>
      <c r="D85" s="158"/>
      <c r="E85" s="765" t="s">
        <v>105</v>
      </c>
      <c r="F85" s="67"/>
      <c r="G85" s="166"/>
      <c r="H85" s="167"/>
      <c r="I85" s="134"/>
      <c r="J85" s="159"/>
      <c r="K85" s="159">
        <f t="shared" si="16"/>
        <v>1</v>
      </c>
      <c r="L85" s="159">
        <f t="shared" si="15"/>
        <v>3</v>
      </c>
      <c r="M85" s="159">
        <f t="shared" si="15"/>
        <v>3</v>
      </c>
      <c r="N85" s="159">
        <f t="shared" si="15"/>
        <v>1</v>
      </c>
      <c r="O85" s="159">
        <f t="shared" si="15"/>
        <v>0</v>
      </c>
      <c r="P85" s="159">
        <f t="shared" si="15"/>
        <v>0</v>
      </c>
      <c r="Q85" s="159">
        <f t="shared" si="15"/>
        <v>0</v>
      </c>
      <c r="R85" s="159">
        <f t="shared" si="15"/>
        <v>0</v>
      </c>
      <c r="S85" s="159">
        <f t="shared" si="15"/>
        <v>0</v>
      </c>
      <c r="T85" s="159">
        <f t="shared" si="15"/>
        <v>0</v>
      </c>
      <c r="U85" s="159">
        <f t="shared" si="15"/>
        <v>0</v>
      </c>
      <c r="V85" s="159">
        <f t="shared" si="15"/>
        <v>0</v>
      </c>
      <c r="W85" s="159">
        <f t="shared" si="15"/>
        <v>0</v>
      </c>
      <c r="X85" s="159">
        <f t="shared" si="15"/>
        <v>0</v>
      </c>
      <c r="Y85" s="159">
        <f t="shared" si="15"/>
        <v>0</v>
      </c>
      <c r="Z85" s="159">
        <f t="shared" si="15"/>
        <v>0</v>
      </c>
      <c r="AA85" s="159">
        <f t="shared" si="15"/>
        <v>0</v>
      </c>
      <c r="AB85" s="159">
        <f t="shared" si="15"/>
        <v>0</v>
      </c>
      <c r="AC85" s="159">
        <f t="shared" si="15"/>
        <v>0</v>
      </c>
      <c r="AD85" s="106"/>
      <c r="AE85" s="68"/>
      <c r="AF85" s="62"/>
      <c r="AG85" s="62"/>
      <c r="AH85" s="62"/>
      <c r="AI85" s="62"/>
      <c r="AK85" s="2"/>
      <c r="AL85" s="62"/>
      <c r="AM85" s="62"/>
      <c r="AN85" s="62"/>
      <c r="AO85" s="62"/>
      <c r="AP85" s="62"/>
      <c r="AQ85" s="62"/>
      <c r="AR85" s="62"/>
      <c r="AS85" s="62"/>
      <c r="AT85" s="62"/>
      <c r="AU85" s="62"/>
      <c r="AV85" s="62"/>
      <c r="AW85" s="62"/>
      <c r="AX85" s="62"/>
      <c r="AY85" s="62"/>
      <c r="AZ85" s="62"/>
      <c r="BA85" s="62"/>
      <c r="BB85" s="62"/>
      <c r="BC85" s="62"/>
      <c r="BD85" s="62"/>
      <c r="BE85" s="62"/>
      <c r="BF85" s="62"/>
      <c r="BG85" s="62"/>
    </row>
    <row r="86" spans="1:59" ht="21" customHeight="1">
      <c r="A86" s="2"/>
      <c r="B86" s="7"/>
      <c r="C86" s="155"/>
      <c r="D86" s="158"/>
      <c r="E86" s="765"/>
      <c r="F86" s="67"/>
      <c r="G86" s="166"/>
      <c r="H86" s="167"/>
      <c r="I86" s="134"/>
      <c r="J86" s="159"/>
      <c r="K86" s="159">
        <f t="shared" si="16"/>
        <v>1</v>
      </c>
      <c r="L86" s="159">
        <f t="shared" si="15"/>
        <v>4</v>
      </c>
      <c r="M86" s="159">
        <f t="shared" si="15"/>
        <v>6</v>
      </c>
      <c r="N86" s="159">
        <f t="shared" si="15"/>
        <v>4</v>
      </c>
      <c r="O86" s="159">
        <f t="shared" si="15"/>
        <v>1</v>
      </c>
      <c r="P86" s="159">
        <f t="shared" si="15"/>
        <v>0</v>
      </c>
      <c r="Q86" s="159">
        <f t="shared" si="15"/>
        <v>0</v>
      </c>
      <c r="R86" s="159">
        <f t="shared" si="15"/>
        <v>0</v>
      </c>
      <c r="S86" s="159">
        <f t="shared" si="15"/>
        <v>0</v>
      </c>
      <c r="T86" s="159">
        <f t="shared" si="15"/>
        <v>0</v>
      </c>
      <c r="U86" s="159">
        <f t="shared" si="15"/>
        <v>0</v>
      </c>
      <c r="V86" s="159">
        <f t="shared" si="15"/>
        <v>0</v>
      </c>
      <c r="W86" s="159">
        <f t="shared" si="15"/>
        <v>0</v>
      </c>
      <c r="X86" s="159">
        <f t="shared" si="15"/>
        <v>0</v>
      </c>
      <c r="Y86" s="159">
        <f t="shared" si="15"/>
        <v>0</v>
      </c>
      <c r="Z86" s="159">
        <f t="shared" si="15"/>
        <v>0</v>
      </c>
      <c r="AA86" s="159">
        <f t="shared" si="15"/>
        <v>0</v>
      </c>
      <c r="AB86" s="159">
        <f t="shared" si="15"/>
        <v>0</v>
      </c>
      <c r="AC86" s="159">
        <f t="shared" si="15"/>
        <v>0</v>
      </c>
      <c r="AD86" s="106"/>
      <c r="AE86" s="68"/>
      <c r="AF86" s="62"/>
      <c r="AG86" s="62"/>
      <c r="AH86" s="62"/>
      <c r="AI86" s="62"/>
      <c r="AK86" s="2"/>
      <c r="AL86" s="62"/>
      <c r="AM86" s="62"/>
      <c r="AN86" s="62"/>
      <c r="AO86" s="62"/>
      <c r="AP86" s="62"/>
      <c r="AQ86" s="62"/>
      <c r="AR86" s="62"/>
      <c r="AS86" s="62"/>
      <c r="AT86" s="62"/>
      <c r="AU86" s="62"/>
      <c r="AV86" s="62"/>
      <c r="AW86" s="62"/>
      <c r="AX86" s="62"/>
      <c r="AY86" s="62"/>
      <c r="AZ86" s="62"/>
      <c r="BA86" s="62"/>
      <c r="BB86" s="62"/>
      <c r="BC86" s="62"/>
      <c r="BD86" s="62"/>
      <c r="BE86" s="62"/>
      <c r="BF86" s="62"/>
      <c r="BG86" s="62"/>
    </row>
    <row r="87" spans="1:59" ht="21" customHeight="1">
      <c r="A87" s="2"/>
      <c r="B87" s="7"/>
      <c r="C87" s="155"/>
      <c r="D87" s="158"/>
      <c r="E87" s="765" t="s">
        <v>106</v>
      </c>
      <c r="F87" s="67"/>
      <c r="G87" s="67"/>
      <c r="H87" s="67"/>
      <c r="I87" s="134"/>
      <c r="J87" s="159"/>
      <c r="K87" s="159">
        <f t="shared" si="16"/>
        <v>1</v>
      </c>
      <c r="L87" s="159">
        <f t="shared" si="15"/>
        <v>5</v>
      </c>
      <c r="M87" s="159">
        <f t="shared" si="15"/>
        <v>10</v>
      </c>
      <c r="N87" s="159">
        <f t="shared" si="15"/>
        <v>10</v>
      </c>
      <c r="O87" s="159">
        <f t="shared" si="15"/>
        <v>5</v>
      </c>
      <c r="P87" s="159">
        <f t="shared" si="15"/>
        <v>1</v>
      </c>
      <c r="Q87" s="159">
        <f t="shared" si="15"/>
        <v>0</v>
      </c>
      <c r="R87" s="159">
        <f t="shared" si="15"/>
        <v>0</v>
      </c>
      <c r="S87" s="159">
        <f t="shared" si="15"/>
        <v>0</v>
      </c>
      <c r="T87" s="159">
        <f t="shared" si="15"/>
        <v>0</v>
      </c>
      <c r="U87" s="159">
        <f t="shared" si="15"/>
        <v>0</v>
      </c>
      <c r="V87" s="159">
        <f t="shared" si="15"/>
        <v>0</v>
      </c>
      <c r="W87" s="159">
        <f t="shared" si="15"/>
        <v>0</v>
      </c>
      <c r="X87" s="159">
        <f t="shared" si="15"/>
        <v>0</v>
      </c>
      <c r="Y87" s="159">
        <f t="shared" si="15"/>
        <v>0</v>
      </c>
      <c r="Z87" s="159">
        <f t="shared" si="15"/>
        <v>0</v>
      </c>
      <c r="AA87" s="159">
        <f t="shared" si="15"/>
        <v>0</v>
      </c>
      <c r="AB87" s="159">
        <f t="shared" si="15"/>
        <v>0</v>
      </c>
      <c r="AC87" s="159">
        <f t="shared" si="15"/>
        <v>0</v>
      </c>
      <c r="AD87" s="106"/>
      <c r="AE87" s="68"/>
      <c r="AF87" s="62"/>
      <c r="AG87" s="62"/>
      <c r="AH87" s="62"/>
      <c r="AI87" s="62"/>
      <c r="AK87" s="2"/>
      <c r="AL87" s="62"/>
      <c r="AM87" s="62"/>
      <c r="AN87" s="62"/>
      <c r="AO87" s="62"/>
      <c r="AP87" s="62"/>
      <c r="AQ87" s="62"/>
      <c r="AR87" s="62"/>
      <c r="AS87" s="62"/>
      <c r="AT87" s="62"/>
      <c r="AU87" s="62"/>
      <c r="AV87" s="62"/>
      <c r="AW87" s="62"/>
      <c r="AX87" s="62"/>
      <c r="AY87" s="62"/>
      <c r="AZ87" s="62"/>
      <c r="BA87" s="62"/>
      <c r="BB87" s="62"/>
      <c r="BC87" s="62"/>
      <c r="BD87" s="62"/>
      <c r="BE87" s="62"/>
      <c r="BF87" s="62"/>
      <c r="BG87" s="62"/>
    </row>
    <row r="88" spans="1:59" ht="21" customHeight="1">
      <c r="A88" s="2"/>
      <c r="B88" s="7"/>
      <c r="C88" s="155"/>
      <c r="D88" s="158"/>
      <c r="E88" s="765"/>
      <c r="F88" s="67"/>
      <c r="G88" s="67"/>
      <c r="H88" s="67"/>
      <c r="I88" s="134"/>
      <c r="J88" s="159"/>
      <c r="K88" s="159">
        <f t="shared" si="16"/>
        <v>1</v>
      </c>
      <c r="L88" s="159">
        <f t="shared" si="15"/>
        <v>6</v>
      </c>
      <c r="M88" s="159">
        <f t="shared" si="15"/>
        <v>15</v>
      </c>
      <c r="N88" s="159">
        <f t="shared" si="15"/>
        <v>20</v>
      </c>
      <c r="O88" s="159">
        <f t="shared" si="15"/>
        <v>15</v>
      </c>
      <c r="P88" s="159">
        <f t="shared" si="15"/>
        <v>6</v>
      </c>
      <c r="Q88" s="159">
        <f t="shared" si="15"/>
        <v>1</v>
      </c>
      <c r="R88" s="159">
        <f t="shared" si="15"/>
        <v>0</v>
      </c>
      <c r="S88" s="159">
        <f t="shared" si="15"/>
        <v>0</v>
      </c>
      <c r="T88" s="159">
        <f t="shared" si="15"/>
        <v>0</v>
      </c>
      <c r="U88" s="159">
        <f t="shared" si="15"/>
        <v>0</v>
      </c>
      <c r="V88" s="159">
        <f t="shared" si="15"/>
        <v>0</v>
      </c>
      <c r="W88" s="159">
        <f t="shared" si="15"/>
        <v>0</v>
      </c>
      <c r="X88" s="159">
        <f t="shared" si="15"/>
        <v>0</v>
      </c>
      <c r="Y88" s="159">
        <f t="shared" si="15"/>
        <v>0</v>
      </c>
      <c r="Z88" s="159">
        <f t="shared" si="15"/>
        <v>0</v>
      </c>
      <c r="AA88" s="159">
        <f t="shared" si="15"/>
        <v>0</v>
      </c>
      <c r="AB88" s="159">
        <f t="shared" si="15"/>
        <v>0</v>
      </c>
      <c r="AC88" s="159">
        <f t="shared" si="15"/>
        <v>0</v>
      </c>
      <c r="AD88" s="106"/>
      <c r="AE88" s="68"/>
      <c r="AF88" s="62"/>
      <c r="AG88" s="62"/>
      <c r="AH88" s="62"/>
      <c r="AI88" s="62"/>
      <c r="AK88" s="2"/>
      <c r="AL88" s="62"/>
      <c r="AM88" s="62"/>
      <c r="AN88" s="62"/>
      <c r="AO88" s="62"/>
      <c r="AP88" s="62"/>
      <c r="AQ88" s="62"/>
      <c r="AR88" s="62"/>
      <c r="AS88" s="62"/>
      <c r="AT88" s="62"/>
      <c r="AU88" s="62"/>
      <c r="AV88" s="62"/>
      <c r="AW88" s="62"/>
      <c r="AX88" s="62"/>
      <c r="AY88" s="62"/>
      <c r="AZ88" s="62"/>
      <c r="BA88" s="62"/>
      <c r="BB88" s="62"/>
      <c r="BC88" s="62"/>
      <c r="BD88" s="62"/>
      <c r="BE88" s="62"/>
      <c r="BF88" s="62"/>
      <c r="BG88" s="62"/>
    </row>
    <row r="89" spans="1:59" ht="21" customHeight="1">
      <c r="A89" s="2"/>
      <c r="B89" s="7"/>
      <c r="C89" s="155"/>
      <c r="D89" s="158"/>
      <c r="E89" s="86"/>
      <c r="F89" s="67"/>
      <c r="G89" s="67"/>
      <c r="H89" s="67"/>
      <c r="I89" s="134"/>
      <c r="J89" s="159"/>
      <c r="K89" s="159">
        <f t="shared" si="16"/>
        <v>1</v>
      </c>
      <c r="L89" s="159">
        <f t="shared" si="15"/>
        <v>7</v>
      </c>
      <c r="M89" s="159">
        <f t="shared" si="15"/>
        <v>21</v>
      </c>
      <c r="N89" s="159">
        <f t="shared" si="15"/>
        <v>35</v>
      </c>
      <c r="O89" s="159">
        <f t="shared" si="15"/>
        <v>35</v>
      </c>
      <c r="P89" s="159">
        <f t="shared" si="15"/>
        <v>21</v>
      </c>
      <c r="Q89" s="159">
        <f t="shared" si="15"/>
        <v>7</v>
      </c>
      <c r="R89" s="159">
        <f t="shared" si="15"/>
        <v>1</v>
      </c>
      <c r="S89" s="159">
        <f t="shared" si="15"/>
        <v>0</v>
      </c>
      <c r="T89" s="159">
        <f t="shared" si="15"/>
        <v>0</v>
      </c>
      <c r="U89" s="159">
        <f t="shared" si="15"/>
        <v>0</v>
      </c>
      <c r="V89" s="159">
        <f t="shared" si="15"/>
        <v>0</v>
      </c>
      <c r="W89" s="159">
        <f t="shared" si="15"/>
        <v>0</v>
      </c>
      <c r="X89" s="159">
        <f t="shared" si="15"/>
        <v>0</v>
      </c>
      <c r="Y89" s="159">
        <f t="shared" si="15"/>
        <v>0</v>
      </c>
      <c r="Z89" s="159">
        <f t="shared" si="15"/>
        <v>0</v>
      </c>
      <c r="AA89" s="159">
        <f t="shared" si="15"/>
        <v>0</v>
      </c>
      <c r="AB89" s="159">
        <f t="shared" si="15"/>
        <v>0</v>
      </c>
      <c r="AC89" s="159">
        <f t="shared" si="15"/>
        <v>0</v>
      </c>
      <c r="AD89" s="106"/>
      <c r="AE89" s="68"/>
      <c r="AF89" s="62"/>
      <c r="AG89" s="62"/>
      <c r="AH89" s="62"/>
      <c r="AI89" s="62"/>
      <c r="AK89" s="2"/>
      <c r="AL89" s="62"/>
      <c r="AM89" s="62"/>
      <c r="AN89" s="62"/>
      <c r="AO89" s="62"/>
      <c r="AP89" s="62"/>
      <c r="AQ89" s="62"/>
      <c r="AR89" s="62"/>
      <c r="AS89" s="62"/>
      <c r="AT89" s="62"/>
      <c r="AU89" s="62"/>
      <c r="AV89" s="62"/>
      <c r="AW89" s="62"/>
      <c r="AX89" s="62"/>
      <c r="AY89" s="62"/>
      <c r="AZ89" s="62"/>
      <c r="BA89" s="62"/>
      <c r="BB89" s="62"/>
      <c r="BC89" s="62"/>
      <c r="BD89" s="62"/>
      <c r="BE89" s="62"/>
      <c r="BF89" s="62"/>
      <c r="BG89" s="62"/>
    </row>
    <row r="90" spans="1:59" ht="21" customHeight="1">
      <c r="A90" s="2"/>
      <c r="B90" s="7"/>
      <c r="C90" s="155"/>
      <c r="D90" s="158"/>
      <c r="E90" s="86"/>
      <c r="F90" s="67"/>
      <c r="G90" s="67"/>
      <c r="H90" s="67"/>
      <c r="I90" s="134"/>
      <c r="J90" s="159"/>
      <c r="K90" s="159">
        <f t="shared" si="16"/>
        <v>1</v>
      </c>
      <c r="L90" s="159">
        <f t="shared" si="15"/>
        <v>8</v>
      </c>
      <c r="M90" s="159">
        <f t="shared" si="15"/>
        <v>28</v>
      </c>
      <c r="N90" s="159">
        <f t="shared" si="15"/>
        <v>56</v>
      </c>
      <c r="O90" s="159">
        <f t="shared" si="15"/>
        <v>70</v>
      </c>
      <c r="P90" s="159">
        <f t="shared" si="15"/>
        <v>56</v>
      </c>
      <c r="Q90" s="159">
        <f t="shared" si="15"/>
        <v>28</v>
      </c>
      <c r="R90" s="159">
        <f t="shared" si="15"/>
        <v>8</v>
      </c>
      <c r="S90" s="159">
        <f t="shared" si="15"/>
        <v>1</v>
      </c>
      <c r="T90" s="159">
        <f t="shared" si="15"/>
        <v>0</v>
      </c>
      <c r="U90" s="159">
        <f t="shared" si="15"/>
        <v>0</v>
      </c>
      <c r="V90" s="159">
        <f t="shared" si="15"/>
        <v>0</v>
      </c>
      <c r="W90" s="159">
        <f t="shared" si="15"/>
        <v>0</v>
      </c>
      <c r="X90" s="159">
        <f t="shared" si="15"/>
        <v>0</v>
      </c>
      <c r="Y90" s="159">
        <f t="shared" si="15"/>
        <v>0</v>
      </c>
      <c r="Z90" s="159">
        <f t="shared" si="15"/>
        <v>0</v>
      </c>
      <c r="AA90" s="159">
        <f t="shared" si="15"/>
        <v>0</v>
      </c>
      <c r="AB90" s="159">
        <f t="shared" si="15"/>
        <v>0</v>
      </c>
      <c r="AC90" s="159">
        <f t="shared" si="15"/>
        <v>0</v>
      </c>
      <c r="AD90" s="106"/>
      <c r="AE90" s="68"/>
      <c r="AF90" s="62"/>
      <c r="AG90" s="62"/>
      <c r="AH90" s="62"/>
      <c r="AI90" s="62"/>
      <c r="AK90" s="2"/>
      <c r="AL90" s="62"/>
      <c r="AM90" s="62"/>
      <c r="AN90" s="62"/>
      <c r="AO90" s="62"/>
      <c r="AP90" s="62"/>
      <c r="AQ90" s="62"/>
      <c r="AR90" s="62"/>
      <c r="AS90" s="62"/>
      <c r="AT90" s="62"/>
      <c r="AU90" s="62"/>
      <c r="AV90" s="62"/>
      <c r="AW90" s="62"/>
      <c r="AX90" s="62"/>
      <c r="AY90" s="62"/>
      <c r="AZ90" s="62"/>
      <c r="BA90" s="62"/>
      <c r="BB90" s="62"/>
      <c r="BC90" s="62"/>
      <c r="BD90" s="62"/>
      <c r="BE90" s="62"/>
      <c r="BF90" s="62"/>
      <c r="BG90" s="62"/>
    </row>
    <row r="91" spans="1:59" ht="21" customHeight="1">
      <c r="A91" s="2"/>
      <c r="B91" s="7"/>
      <c r="C91" s="155"/>
      <c r="D91" s="158"/>
      <c r="E91" s="86"/>
      <c r="F91" s="67"/>
      <c r="G91" s="67"/>
      <c r="H91" s="67"/>
      <c r="I91" s="134"/>
      <c r="J91" s="159"/>
      <c r="K91" s="159">
        <f t="shared" si="16"/>
        <v>1</v>
      </c>
      <c r="L91" s="159">
        <f t="shared" si="15"/>
        <v>9</v>
      </c>
      <c r="M91" s="159">
        <f t="shared" si="15"/>
        <v>36</v>
      </c>
      <c r="N91" s="159">
        <f t="shared" si="15"/>
        <v>84</v>
      </c>
      <c r="O91" s="159">
        <f t="shared" si="15"/>
        <v>126</v>
      </c>
      <c r="P91" s="159">
        <f t="shared" si="15"/>
        <v>126</v>
      </c>
      <c r="Q91" s="159">
        <f t="shared" si="15"/>
        <v>84</v>
      </c>
      <c r="R91" s="159">
        <f t="shared" si="15"/>
        <v>36</v>
      </c>
      <c r="S91" s="159">
        <f t="shared" si="15"/>
        <v>9</v>
      </c>
      <c r="T91" s="159">
        <f t="shared" si="15"/>
        <v>1</v>
      </c>
      <c r="U91" s="159">
        <f t="shared" si="15"/>
        <v>0</v>
      </c>
      <c r="V91" s="159">
        <f t="shared" si="15"/>
        <v>0</v>
      </c>
      <c r="W91" s="159">
        <f t="shared" si="15"/>
        <v>0</v>
      </c>
      <c r="X91" s="159">
        <f t="shared" si="15"/>
        <v>0</v>
      </c>
      <c r="Y91" s="159">
        <f t="shared" si="15"/>
        <v>0</v>
      </c>
      <c r="Z91" s="159">
        <f t="shared" si="15"/>
        <v>0</v>
      </c>
      <c r="AA91" s="159">
        <f t="shared" si="15"/>
        <v>0</v>
      </c>
      <c r="AB91" s="159">
        <f t="shared" si="15"/>
        <v>0</v>
      </c>
      <c r="AC91" s="159">
        <f t="shared" si="15"/>
        <v>0</v>
      </c>
      <c r="AD91" s="106"/>
      <c r="AE91" s="68"/>
      <c r="AF91" s="62"/>
      <c r="AG91" s="62"/>
      <c r="AH91" s="62"/>
      <c r="AI91" s="62"/>
      <c r="AK91" s="2"/>
      <c r="AL91" s="62"/>
      <c r="AM91" s="62"/>
      <c r="AN91" s="62"/>
      <c r="AO91" s="62"/>
      <c r="AP91" s="62"/>
      <c r="AQ91" s="62"/>
      <c r="AR91" s="62"/>
      <c r="AS91" s="62"/>
      <c r="AT91" s="62"/>
      <c r="AU91" s="62"/>
      <c r="AV91" s="62"/>
      <c r="AW91" s="62"/>
      <c r="AX91" s="62"/>
      <c r="AY91" s="62"/>
      <c r="AZ91" s="62"/>
      <c r="BA91" s="62"/>
      <c r="BB91" s="62"/>
      <c r="BC91" s="62"/>
      <c r="BD91" s="62"/>
      <c r="BE91" s="62"/>
      <c r="BF91" s="62"/>
      <c r="BG91" s="62"/>
    </row>
    <row r="92" spans="1:59" ht="21" customHeight="1">
      <c r="A92" s="2"/>
      <c r="B92" s="7"/>
      <c r="C92" s="155"/>
      <c r="D92" s="158"/>
      <c r="E92" s="86"/>
      <c r="F92" s="67"/>
      <c r="G92" s="67"/>
      <c r="H92" s="67"/>
      <c r="I92" s="134"/>
      <c r="J92" s="159"/>
      <c r="K92" s="159">
        <f t="shared" si="16"/>
        <v>1</v>
      </c>
      <c r="L92" s="159">
        <f t="shared" si="15"/>
        <v>10</v>
      </c>
      <c r="M92" s="159">
        <f t="shared" si="15"/>
        <v>45</v>
      </c>
      <c r="N92" s="159">
        <f t="shared" si="15"/>
        <v>120</v>
      </c>
      <c r="O92" s="159">
        <f t="shared" si="15"/>
        <v>210</v>
      </c>
      <c r="P92" s="159">
        <f t="shared" si="15"/>
        <v>252</v>
      </c>
      <c r="Q92" s="159">
        <f t="shared" si="15"/>
        <v>210</v>
      </c>
      <c r="R92" s="159">
        <f t="shared" si="15"/>
        <v>120</v>
      </c>
      <c r="S92" s="159">
        <f t="shared" si="15"/>
        <v>45</v>
      </c>
      <c r="T92" s="159">
        <f t="shared" si="15"/>
        <v>10</v>
      </c>
      <c r="U92" s="159">
        <f t="shared" si="15"/>
        <v>1</v>
      </c>
      <c r="V92" s="159">
        <f t="shared" si="15"/>
        <v>0</v>
      </c>
      <c r="W92" s="159">
        <f t="shared" si="15"/>
        <v>0</v>
      </c>
      <c r="X92" s="159">
        <f t="shared" si="15"/>
        <v>0</v>
      </c>
      <c r="Y92" s="159">
        <f t="shared" si="15"/>
        <v>0</v>
      </c>
      <c r="Z92" s="159">
        <f t="shared" si="15"/>
        <v>0</v>
      </c>
      <c r="AA92" s="159">
        <f t="shared" si="15"/>
        <v>0</v>
      </c>
      <c r="AB92" s="159">
        <f t="shared" si="15"/>
        <v>0</v>
      </c>
      <c r="AC92" s="159">
        <f t="shared" si="15"/>
        <v>0</v>
      </c>
      <c r="AD92" s="106"/>
      <c r="AE92" s="68"/>
      <c r="AF92" s="62"/>
      <c r="AG92" s="62"/>
      <c r="AH92" s="62"/>
      <c r="AI92" s="62"/>
      <c r="AK92" s="2"/>
      <c r="AL92" s="62"/>
      <c r="AM92" s="62"/>
      <c r="AN92" s="62"/>
      <c r="AO92" s="62"/>
      <c r="AP92" s="62"/>
      <c r="AQ92" s="62"/>
      <c r="AR92" s="62"/>
      <c r="AS92" s="62"/>
      <c r="AT92" s="62"/>
      <c r="AU92" s="62"/>
      <c r="AV92" s="62"/>
      <c r="AW92" s="62"/>
      <c r="AX92" s="62"/>
      <c r="AY92" s="62"/>
      <c r="AZ92" s="62"/>
      <c r="BA92" s="62"/>
      <c r="BB92" s="62"/>
      <c r="BC92" s="62"/>
      <c r="BD92" s="62"/>
      <c r="BE92" s="62"/>
      <c r="BF92" s="62"/>
      <c r="BG92" s="62"/>
    </row>
    <row r="93" spans="1:59" ht="21" customHeight="1">
      <c r="A93" s="2"/>
      <c r="B93" s="7"/>
      <c r="C93" s="155"/>
      <c r="D93" s="158"/>
      <c r="E93" s="86"/>
      <c r="F93" s="67"/>
      <c r="G93" s="67"/>
      <c r="H93" s="67"/>
      <c r="I93" s="134"/>
      <c r="J93" s="159"/>
      <c r="K93" s="159">
        <f t="shared" si="16"/>
        <v>1</v>
      </c>
      <c r="L93" s="159">
        <f t="shared" si="15"/>
        <v>11</v>
      </c>
      <c r="M93" s="159">
        <f t="shared" si="15"/>
        <v>55</v>
      </c>
      <c r="N93" s="159">
        <f t="shared" si="15"/>
        <v>165</v>
      </c>
      <c r="O93" s="159">
        <f t="shared" si="15"/>
        <v>330</v>
      </c>
      <c r="P93" s="159">
        <f t="shared" si="15"/>
        <v>462</v>
      </c>
      <c r="Q93" s="159">
        <f t="shared" si="15"/>
        <v>462</v>
      </c>
      <c r="R93" s="159">
        <f t="shared" si="15"/>
        <v>330</v>
      </c>
      <c r="S93" s="159">
        <f t="shared" si="15"/>
        <v>165</v>
      </c>
      <c r="T93" s="159">
        <f t="shared" si="15"/>
        <v>55</v>
      </c>
      <c r="U93" s="159">
        <f t="shared" si="15"/>
        <v>11</v>
      </c>
      <c r="V93" s="159">
        <f t="shared" si="15"/>
        <v>1</v>
      </c>
      <c r="W93" s="159">
        <f t="shared" si="15"/>
        <v>0</v>
      </c>
      <c r="X93" s="159">
        <f t="shared" si="15"/>
        <v>0</v>
      </c>
      <c r="Y93" s="159">
        <f t="shared" si="15"/>
        <v>0</v>
      </c>
      <c r="Z93" s="159">
        <f t="shared" si="15"/>
        <v>0</v>
      </c>
      <c r="AA93" s="159">
        <f t="shared" si="15"/>
        <v>0</v>
      </c>
      <c r="AB93" s="159">
        <f t="shared" si="15"/>
        <v>0</v>
      </c>
      <c r="AC93" s="159">
        <f t="shared" si="15"/>
        <v>0</v>
      </c>
      <c r="AD93" s="106"/>
      <c r="AE93" s="68"/>
      <c r="AF93" s="62"/>
      <c r="AG93" s="62"/>
      <c r="AH93" s="62"/>
      <c r="AI93" s="62"/>
      <c r="AK93" s="2"/>
      <c r="AL93" s="62"/>
      <c r="AM93" s="62"/>
      <c r="AN93" s="62"/>
      <c r="AO93" s="62"/>
      <c r="AP93" s="62"/>
      <c r="AQ93" s="62"/>
      <c r="AR93" s="62"/>
      <c r="AS93" s="62"/>
      <c r="AT93" s="62"/>
      <c r="AU93" s="62"/>
      <c r="AV93" s="62"/>
      <c r="AW93" s="62"/>
      <c r="AX93" s="62"/>
      <c r="AY93" s="62"/>
      <c r="AZ93" s="62"/>
      <c r="BA93" s="62"/>
      <c r="BB93" s="62"/>
      <c r="BC93" s="62"/>
      <c r="BD93" s="62"/>
      <c r="BE93" s="62"/>
      <c r="BF93" s="62"/>
      <c r="BG93" s="62"/>
    </row>
    <row r="94" spans="1:59" ht="21" customHeight="1">
      <c r="A94" s="2"/>
      <c r="B94" s="7"/>
      <c r="C94" s="155"/>
      <c r="D94" s="158"/>
      <c r="E94" s="86"/>
      <c r="F94" s="67"/>
      <c r="G94" s="67"/>
      <c r="H94" s="67"/>
      <c r="I94" s="134"/>
      <c r="J94" s="159"/>
      <c r="K94" s="159">
        <f t="shared" si="16"/>
        <v>1</v>
      </c>
      <c r="L94" s="159">
        <f t="shared" si="15"/>
        <v>12</v>
      </c>
      <c r="M94" s="159">
        <f t="shared" si="15"/>
        <v>66</v>
      </c>
      <c r="N94" s="159">
        <f t="shared" si="15"/>
        <v>220</v>
      </c>
      <c r="O94" s="159">
        <f t="shared" si="15"/>
        <v>495</v>
      </c>
      <c r="P94" s="159">
        <f t="shared" si="15"/>
        <v>792</v>
      </c>
      <c r="Q94" s="159">
        <f t="shared" si="15"/>
        <v>924</v>
      </c>
      <c r="R94" s="159">
        <f t="shared" si="15"/>
        <v>792</v>
      </c>
      <c r="S94" s="159">
        <f t="shared" si="15"/>
        <v>495</v>
      </c>
      <c r="T94" s="159">
        <f t="shared" si="15"/>
        <v>220</v>
      </c>
      <c r="U94" s="159">
        <f t="shared" si="15"/>
        <v>66</v>
      </c>
      <c r="V94" s="159">
        <f t="shared" si="15"/>
        <v>12</v>
      </c>
      <c r="W94" s="159">
        <f t="shared" si="15"/>
        <v>1</v>
      </c>
      <c r="X94" s="159">
        <f t="shared" si="15"/>
        <v>0</v>
      </c>
      <c r="Y94" s="159">
        <f t="shared" si="15"/>
        <v>0</v>
      </c>
      <c r="Z94" s="159">
        <f t="shared" si="15"/>
        <v>0</v>
      </c>
      <c r="AA94" s="159">
        <f t="shared" si="15"/>
        <v>0</v>
      </c>
      <c r="AB94" s="159">
        <f t="shared" si="15"/>
        <v>0</v>
      </c>
      <c r="AC94" s="159">
        <f t="shared" si="15"/>
        <v>0</v>
      </c>
      <c r="AD94" s="106"/>
      <c r="AE94" s="68"/>
      <c r="AF94" s="62"/>
      <c r="AG94" s="62"/>
      <c r="AH94" s="62"/>
      <c r="AI94" s="62"/>
      <c r="AK94" s="2"/>
      <c r="AL94" s="62"/>
      <c r="AM94" s="62"/>
      <c r="AN94" s="62"/>
      <c r="AO94" s="62"/>
      <c r="AP94" s="62"/>
      <c r="AQ94" s="62"/>
      <c r="AR94" s="62"/>
      <c r="AS94" s="62"/>
      <c r="AT94" s="62"/>
      <c r="AU94" s="62"/>
      <c r="AV94" s="62"/>
      <c r="AW94" s="62"/>
      <c r="AX94" s="62"/>
      <c r="AY94" s="62"/>
      <c r="AZ94" s="62"/>
      <c r="BA94" s="62"/>
      <c r="BB94" s="62"/>
      <c r="BC94" s="62"/>
      <c r="BD94" s="62"/>
      <c r="BE94" s="62"/>
      <c r="BF94" s="62"/>
      <c r="BG94" s="62"/>
    </row>
    <row r="95" spans="1:59" ht="21" customHeight="1">
      <c r="A95" s="2"/>
      <c r="B95" s="7"/>
      <c r="C95" s="155"/>
      <c r="D95" s="158"/>
      <c r="E95" s="86"/>
      <c r="F95" s="67"/>
      <c r="G95" s="67"/>
      <c r="H95" s="67"/>
      <c r="I95" s="134"/>
      <c r="J95" s="159"/>
      <c r="K95" s="159">
        <f t="shared" si="16"/>
        <v>1</v>
      </c>
      <c r="L95" s="159">
        <f t="shared" si="15"/>
        <v>13</v>
      </c>
      <c r="M95" s="159">
        <f t="shared" si="15"/>
        <v>78</v>
      </c>
      <c r="N95" s="159">
        <f t="shared" si="15"/>
        <v>286</v>
      </c>
      <c r="O95" s="159">
        <f t="shared" si="15"/>
        <v>715</v>
      </c>
      <c r="P95" s="159">
        <f t="shared" si="15"/>
        <v>1287</v>
      </c>
      <c r="Q95" s="159">
        <f t="shared" si="15"/>
        <v>1716</v>
      </c>
      <c r="R95" s="159">
        <f t="shared" si="15"/>
        <v>1716</v>
      </c>
      <c r="S95" s="159">
        <f t="shared" si="15"/>
        <v>1287</v>
      </c>
      <c r="T95" s="159">
        <f t="shared" si="15"/>
        <v>715</v>
      </c>
      <c r="U95" s="159">
        <f t="shared" si="15"/>
        <v>286</v>
      </c>
      <c r="V95" s="159">
        <f t="shared" si="15"/>
        <v>78</v>
      </c>
      <c r="W95" s="159">
        <f t="shared" si="15"/>
        <v>13</v>
      </c>
      <c r="X95" s="159">
        <f t="shared" si="15"/>
        <v>1</v>
      </c>
      <c r="Y95" s="159">
        <f t="shared" si="15"/>
        <v>0</v>
      </c>
      <c r="Z95" s="159">
        <f t="shared" si="15"/>
        <v>0</v>
      </c>
      <c r="AA95" s="159">
        <f t="shared" si="15"/>
        <v>0</v>
      </c>
      <c r="AB95" s="159">
        <f t="shared" si="15"/>
        <v>0</v>
      </c>
      <c r="AC95" s="159">
        <f t="shared" si="15"/>
        <v>0</v>
      </c>
      <c r="AD95" s="106"/>
      <c r="AE95" s="68"/>
      <c r="AF95" s="62"/>
      <c r="AG95" s="62"/>
      <c r="AH95" s="62"/>
      <c r="AI95" s="62"/>
      <c r="AK95" s="2"/>
      <c r="AL95" s="62"/>
      <c r="AM95" s="62"/>
      <c r="AN95" s="62"/>
      <c r="AO95" s="62"/>
      <c r="AP95" s="62"/>
      <c r="AQ95" s="62"/>
      <c r="AR95" s="62"/>
      <c r="AS95" s="62"/>
      <c r="AT95" s="62"/>
      <c r="AU95" s="62"/>
      <c r="AV95" s="62"/>
      <c r="AW95" s="62"/>
      <c r="AX95" s="62"/>
      <c r="AY95" s="62"/>
      <c r="AZ95" s="62"/>
      <c r="BA95" s="62"/>
      <c r="BB95" s="62"/>
      <c r="BC95" s="62"/>
      <c r="BD95" s="62"/>
      <c r="BE95" s="62"/>
      <c r="BF95" s="62"/>
      <c r="BG95" s="62"/>
    </row>
    <row r="96" spans="1:59" ht="21" customHeight="1">
      <c r="A96" s="2"/>
      <c r="B96" s="7"/>
      <c r="C96" s="95"/>
      <c r="D96" s="96"/>
      <c r="E96" s="115"/>
      <c r="G96" s="67"/>
      <c r="H96" s="67"/>
      <c r="I96" s="134"/>
      <c r="J96" s="168"/>
      <c r="K96" s="159">
        <f t="shared" si="16"/>
        <v>1</v>
      </c>
      <c r="L96" s="159">
        <f t="shared" si="15"/>
        <v>14</v>
      </c>
      <c r="M96" s="159">
        <f t="shared" si="15"/>
        <v>91</v>
      </c>
      <c r="N96" s="159">
        <f t="shared" si="15"/>
        <v>364</v>
      </c>
      <c r="O96" s="159">
        <f t="shared" ref="O96:AC96" si="17">N95+O95</f>
        <v>1001</v>
      </c>
      <c r="P96" s="159">
        <f t="shared" si="17"/>
        <v>2002</v>
      </c>
      <c r="Q96" s="159">
        <f t="shared" si="17"/>
        <v>3003</v>
      </c>
      <c r="R96" s="159">
        <f t="shared" si="17"/>
        <v>3432</v>
      </c>
      <c r="S96" s="159">
        <f t="shared" si="17"/>
        <v>3003</v>
      </c>
      <c r="T96" s="159">
        <f t="shared" si="17"/>
        <v>2002</v>
      </c>
      <c r="U96" s="159">
        <f t="shared" si="17"/>
        <v>1001</v>
      </c>
      <c r="V96" s="159">
        <f t="shared" si="17"/>
        <v>364</v>
      </c>
      <c r="W96" s="159">
        <f t="shared" si="17"/>
        <v>91</v>
      </c>
      <c r="X96" s="159">
        <f t="shared" si="17"/>
        <v>14</v>
      </c>
      <c r="Y96" s="159">
        <f t="shared" si="17"/>
        <v>1</v>
      </c>
      <c r="Z96" s="159">
        <f t="shared" si="17"/>
        <v>0</v>
      </c>
      <c r="AA96" s="159">
        <f t="shared" si="17"/>
        <v>0</v>
      </c>
      <c r="AB96" s="159">
        <f t="shared" si="17"/>
        <v>0</v>
      </c>
      <c r="AC96" s="159">
        <f t="shared" si="17"/>
        <v>0</v>
      </c>
      <c r="AD96" s="169"/>
      <c r="AE96" s="62"/>
      <c r="AF96" s="62"/>
      <c r="AG96" s="62"/>
      <c r="AH96" s="62"/>
      <c r="AI96" s="62"/>
      <c r="AK96" s="2"/>
      <c r="AL96" s="62"/>
      <c r="AM96" s="62"/>
      <c r="AN96" s="62"/>
      <c r="AO96" s="62"/>
      <c r="AP96" s="62"/>
      <c r="AQ96" s="62"/>
      <c r="AR96" s="62"/>
      <c r="AS96" s="62"/>
      <c r="AT96" s="62"/>
      <c r="AU96" s="62"/>
      <c r="AV96" s="62"/>
      <c r="AW96" s="62"/>
      <c r="AX96" s="62"/>
      <c r="AY96" s="62"/>
      <c r="AZ96" s="62"/>
      <c r="BA96" s="62"/>
      <c r="BB96" s="62"/>
      <c r="BC96" s="62"/>
      <c r="BD96" s="62"/>
      <c r="BE96" s="62"/>
      <c r="BF96" s="62"/>
      <c r="BG96" s="62"/>
    </row>
    <row r="97" spans="1:59" ht="21" customHeight="1">
      <c r="A97" s="2"/>
      <c r="B97" s="7"/>
      <c r="C97" s="665" t="s">
        <v>107</v>
      </c>
      <c r="D97" s="665"/>
      <c r="E97" s="665"/>
      <c r="I97" s="58"/>
      <c r="J97" s="170"/>
      <c r="K97" s="170"/>
      <c r="L97" s="171"/>
      <c r="M97" s="172"/>
      <c r="N97" s="173"/>
      <c r="O97" s="173"/>
      <c r="P97" s="173"/>
      <c r="Q97" s="173"/>
      <c r="R97" s="173"/>
      <c r="S97" s="173"/>
      <c r="T97" s="173"/>
      <c r="U97" s="173"/>
      <c r="V97" s="173"/>
      <c r="W97" s="173"/>
      <c r="X97" s="173"/>
      <c r="Y97" s="173"/>
      <c r="Z97" s="173"/>
      <c r="AA97" s="173"/>
      <c r="AB97" s="173"/>
      <c r="AC97" s="173"/>
      <c r="AD97" s="169"/>
      <c r="AE97" s="62"/>
      <c r="AF97" s="62"/>
      <c r="AG97" s="62"/>
      <c r="AH97" s="62"/>
      <c r="AI97" s="62"/>
      <c r="AK97" s="2"/>
      <c r="AL97" s="62"/>
      <c r="AM97" s="62"/>
      <c r="AN97" s="62"/>
      <c r="AO97" s="62"/>
      <c r="AP97" s="62"/>
      <c r="AQ97" s="62"/>
      <c r="AR97" s="62"/>
      <c r="AS97" s="62"/>
      <c r="AT97" s="62"/>
      <c r="AU97" s="62"/>
      <c r="AV97" s="62"/>
      <c r="AW97" s="62"/>
      <c r="AX97" s="62"/>
      <c r="AY97" s="62"/>
      <c r="AZ97" s="62"/>
      <c r="BA97" s="62"/>
      <c r="BB97" s="62"/>
      <c r="BC97" s="62"/>
      <c r="BD97" s="62"/>
      <c r="BE97" s="62"/>
      <c r="BF97" s="62"/>
      <c r="BG97" s="62"/>
    </row>
    <row r="98" spans="1:59" ht="21" customHeight="1">
      <c r="A98" s="2"/>
      <c r="B98" s="7"/>
      <c r="C98" s="95"/>
      <c r="D98" s="96"/>
      <c r="E98" s="115"/>
      <c r="I98" s="58"/>
      <c r="L98" s="151"/>
      <c r="M98" s="62"/>
      <c r="N98" s="62"/>
      <c r="O98" s="62"/>
      <c r="P98" s="62"/>
      <c r="Q98" s="62"/>
      <c r="R98" s="62"/>
      <c r="S98" s="62"/>
      <c r="T98" s="62"/>
      <c r="U98" s="62"/>
      <c r="V98" s="62"/>
      <c r="W98" s="62"/>
      <c r="X98" s="62"/>
      <c r="Y98" s="62"/>
      <c r="Z98" s="62"/>
      <c r="AA98" s="62"/>
      <c r="AB98" s="62"/>
      <c r="AC98" s="62"/>
      <c r="AD98" s="62"/>
      <c r="AE98" s="62"/>
      <c r="AF98" s="62"/>
      <c r="AG98" s="62"/>
      <c r="AH98" s="62"/>
      <c r="AI98" s="62"/>
      <c r="AK98" s="2"/>
      <c r="AL98" s="62"/>
      <c r="AM98" s="62"/>
      <c r="AN98" s="62"/>
      <c r="AO98" s="62"/>
      <c r="AP98" s="62"/>
      <c r="AQ98" s="62"/>
      <c r="AR98" s="62"/>
      <c r="AS98" s="62"/>
      <c r="AT98" s="62"/>
      <c r="AU98" s="62"/>
      <c r="AV98" s="62"/>
      <c r="AW98" s="62"/>
      <c r="AX98" s="62"/>
      <c r="AY98" s="62"/>
      <c r="AZ98" s="62"/>
      <c r="BA98" s="62"/>
      <c r="BB98" s="62"/>
      <c r="BC98" s="62"/>
      <c r="BD98" s="62"/>
      <c r="BE98" s="62"/>
      <c r="BF98" s="62"/>
      <c r="BG98" s="62"/>
    </row>
    <row r="99" spans="1:59" ht="21" customHeight="1">
      <c r="A99" s="2"/>
      <c r="B99" s="7"/>
      <c r="C99" s="95"/>
      <c r="D99" s="763" t="s">
        <v>108</v>
      </c>
      <c r="E99" s="763"/>
      <c r="G99" s="766" t="s">
        <v>58</v>
      </c>
      <c r="H99" s="766"/>
      <c r="I99" s="58"/>
      <c r="J99" s="174" t="s">
        <v>109</v>
      </c>
      <c r="K99" s="175"/>
      <c r="L99" s="151"/>
      <c r="M99" s="62"/>
      <c r="N99" s="62"/>
      <c r="O99" s="62"/>
      <c r="P99" s="62"/>
      <c r="Q99" s="62"/>
      <c r="R99" s="62"/>
      <c r="S99" s="62"/>
      <c r="T99" s="62"/>
      <c r="U99" s="62"/>
      <c r="V99" s="62"/>
      <c r="W99" s="62"/>
      <c r="X99" s="62"/>
      <c r="Y99" s="62"/>
      <c r="Z99" s="62"/>
      <c r="AA99" s="62"/>
      <c r="AB99" s="62"/>
      <c r="AC99" s="62"/>
      <c r="AD99" s="62"/>
      <c r="AE99" s="62"/>
      <c r="AF99" s="62"/>
      <c r="AG99" s="62"/>
      <c r="AH99" s="62"/>
      <c r="AI99" s="62"/>
      <c r="AK99" s="2"/>
      <c r="AL99" s="62"/>
      <c r="AM99" s="62"/>
      <c r="AN99" s="62"/>
      <c r="AO99" s="62"/>
      <c r="AP99" s="62"/>
      <c r="AQ99" s="62"/>
      <c r="AR99" s="62"/>
      <c r="AS99" s="62"/>
      <c r="AT99" s="62"/>
      <c r="AU99" s="62"/>
      <c r="AV99" s="62"/>
      <c r="AW99" s="62"/>
      <c r="AX99" s="62"/>
      <c r="AY99" s="62"/>
      <c r="AZ99" s="62"/>
      <c r="BA99" s="62"/>
      <c r="BB99" s="62"/>
      <c r="BC99" s="62"/>
      <c r="BD99" s="62"/>
      <c r="BE99" s="62"/>
      <c r="BF99" s="62"/>
      <c r="BG99" s="62"/>
    </row>
    <row r="100" spans="1:59" ht="21" customHeight="1">
      <c r="A100" s="2"/>
      <c r="B100" s="7"/>
      <c r="C100" s="95"/>
      <c r="D100" s="96"/>
      <c r="E100" s="731" t="s">
        <v>110</v>
      </c>
      <c r="G100" s="109" t="s">
        <v>60</v>
      </c>
      <c r="H100" s="110">
        <v>1</v>
      </c>
      <c r="I100" s="58"/>
      <c r="J100" s="176" t="s">
        <v>83</v>
      </c>
      <c r="K100" s="176" t="s">
        <v>111</v>
      </c>
      <c r="L100" s="58"/>
      <c r="M100" s="62"/>
      <c r="N100" s="62"/>
      <c r="O100" s="62"/>
      <c r="P100" s="62"/>
      <c r="Q100" s="62"/>
      <c r="R100" s="62"/>
      <c r="S100" s="62"/>
      <c r="T100" s="62"/>
      <c r="U100" s="62"/>
      <c r="V100" s="62"/>
      <c r="W100" s="62"/>
      <c r="AK100" s="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row>
    <row r="101" spans="1:59" ht="21" customHeight="1">
      <c r="A101" s="2"/>
      <c r="B101" s="7"/>
      <c r="C101" s="95"/>
      <c r="D101" s="96"/>
      <c r="E101" s="731"/>
      <c r="G101" s="109" t="s">
        <v>61</v>
      </c>
      <c r="H101" s="110">
        <v>1</v>
      </c>
      <c r="J101" s="177">
        <v>-5</v>
      </c>
      <c r="K101" s="178">
        <f>$H$102*J101+$H$103</f>
        <v>-17</v>
      </c>
      <c r="M101" s="62"/>
      <c r="N101" s="62"/>
      <c r="O101" s="62"/>
      <c r="P101" s="62"/>
      <c r="Q101" s="62"/>
      <c r="R101" s="62"/>
      <c r="S101" s="62"/>
      <c r="T101" s="62"/>
      <c r="U101" s="62"/>
      <c r="V101" s="62"/>
      <c r="W101" s="62"/>
      <c r="AF101" s="762" t="s">
        <v>112</v>
      </c>
      <c r="AG101" s="762"/>
      <c r="AH101" s="762"/>
      <c r="AI101" s="762"/>
      <c r="AJ101" s="762"/>
      <c r="AK101" s="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row>
    <row r="102" spans="1:59" ht="21" customHeight="1">
      <c r="A102" s="2"/>
      <c r="B102" s="7"/>
      <c r="C102" s="95"/>
      <c r="D102" s="95"/>
      <c r="E102" s="95"/>
      <c r="G102" s="179" t="s">
        <v>113</v>
      </c>
      <c r="H102" s="110">
        <v>5</v>
      </c>
      <c r="J102" s="177">
        <f>J101+H$101</f>
        <v>-4</v>
      </c>
      <c r="K102" s="178">
        <f t="shared" ref="K102:K112" si="18">$H$102*J102+$H$103</f>
        <v>-12</v>
      </c>
      <c r="M102" s="62"/>
      <c r="N102" s="62"/>
      <c r="O102" s="62"/>
      <c r="P102" s="62"/>
      <c r="Q102" s="62"/>
      <c r="R102" s="62"/>
      <c r="S102" s="62"/>
      <c r="T102" s="62"/>
      <c r="U102" s="62"/>
      <c r="V102" s="62"/>
      <c r="W102" s="62"/>
    </row>
    <row r="103" spans="1:59" ht="21" customHeight="1">
      <c r="A103" s="2"/>
      <c r="B103" s="7"/>
      <c r="C103" s="95"/>
      <c r="D103" s="96"/>
      <c r="E103" s="149" t="s">
        <v>114</v>
      </c>
      <c r="G103" s="179" t="s">
        <v>78</v>
      </c>
      <c r="H103" s="110">
        <v>8</v>
      </c>
      <c r="J103" s="177">
        <f t="shared" ref="J103:J112" si="19">J102+H$101</f>
        <v>-3</v>
      </c>
      <c r="K103" s="178">
        <f t="shared" si="18"/>
        <v>-7</v>
      </c>
      <c r="M103" s="62"/>
      <c r="N103" s="62"/>
      <c r="O103" s="62"/>
      <c r="P103" s="62"/>
      <c r="Q103" s="62"/>
      <c r="R103" s="62"/>
      <c r="S103" s="62"/>
      <c r="T103" s="62"/>
      <c r="U103" s="62"/>
      <c r="V103" s="62"/>
      <c r="W103" s="62"/>
    </row>
    <row r="104" spans="1:59" ht="21" customHeight="1">
      <c r="A104" s="2"/>
      <c r="B104" s="7"/>
      <c r="C104" s="95"/>
      <c r="D104" s="96"/>
      <c r="E104" s="149" t="s">
        <v>115</v>
      </c>
      <c r="J104" s="177">
        <f t="shared" si="19"/>
        <v>-2</v>
      </c>
      <c r="K104" s="178">
        <f t="shared" si="18"/>
        <v>-2</v>
      </c>
      <c r="M104" s="62"/>
      <c r="N104" s="62"/>
      <c r="O104" s="62"/>
      <c r="P104" s="62"/>
      <c r="Q104" s="62"/>
      <c r="R104" s="62"/>
      <c r="S104" s="62"/>
      <c r="T104" s="62"/>
      <c r="U104" s="62"/>
      <c r="V104" s="62"/>
      <c r="W104" s="62"/>
    </row>
    <row r="105" spans="1:59" ht="21" customHeight="1">
      <c r="A105" s="2"/>
      <c r="B105" s="7"/>
      <c r="C105" s="95"/>
      <c r="D105" s="96"/>
      <c r="E105" s="149" t="s">
        <v>116</v>
      </c>
      <c r="J105" s="177">
        <f t="shared" si="19"/>
        <v>-1</v>
      </c>
      <c r="K105" s="178">
        <f t="shared" si="18"/>
        <v>3</v>
      </c>
      <c r="M105" s="62"/>
      <c r="N105" s="62"/>
      <c r="O105" s="62"/>
      <c r="P105" s="62"/>
      <c r="Q105" s="62"/>
      <c r="R105" s="62"/>
      <c r="S105" s="62"/>
      <c r="T105" s="62"/>
      <c r="U105" s="62"/>
      <c r="V105" s="62"/>
      <c r="W105" s="62"/>
    </row>
    <row r="106" spans="1:59" ht="21" customHeight="1">
      <c r="A106" s="2"/>
      <c r="B106" s="7"/>
      <c r="C106" s="95"/>
      <c r="D106" s="96"/>
      <c r="E106" s="731" t="s">
        <v>117</v>
      </c>
      <c r="J106" s="177">
        <f t="shared" si="19"/>
        <v>0</v>
      </c>
      <c r="K106" s="178">
        <f t="shared" si="18"/>
        <v>8</v>
      </c>
      <c r="M106" s="62"/>
      <c r="N106" s="62"/>
      <c r="O106" s="62"/>
      <c r="P106" s="62"/>
      <c r="Q106" s="62"/>
      <c r="R106" s="62"/>
      <c r="S106" s="62"/>
      <c r="T106" s="62"/>
      <c r="U106" s="62"/>
      <c r="V106" s="62"/>
      <c r="W106" s="62"/>
    </row>
    <row r="107" spans="1:59" ht="21" customHeight="1">
      <c r="A107" s="2"/>
      <c r="B107" s="7"/>
      <c r="C107" s="95"/>
      <c r="D107" s="96"/>
      <c r="E107" s="731"/>
      <c r="J107" s="177">
        <f t="shared" si="19"/>
        <v>1</v>
      </c>
      <c r="K107" s="178">
        <f t="shared" si="18"/>
        <v>13</v>
      </c>
      <c r="M107" s="62"/>
      <c r="N107" s="62"/>
      <c r="O107" s="62"/>
      <c r="P107" s="62"/>
      <c r="Q107" s="62"/>
      <c r="R107" s="62"/>
      <c r="S107" s="62"/>
      <c r="T107" s="62"/>
      <c r="U107" s="62"/>
      <c r="V107" s="62"/>
      <c r="W107" s="62"/>
    </row>
    <row r="108" spans="1:59" ht="21" customHeight="1">
      <c r="A108" s="2"/>
      <c r="B108" s="7"/>
      <c r="C108" s="95"/>
      <c r="D108" s="96"/>
      <c r="E108" s="149" t="s">
        <v>118</v>
      </c>
      <c r="J108" s="177">
        <f t="shared" si="19"/>
        <v>2</v>
      </c>
      <c r="K108" s="178">
        <f t="shared" si="18"/>
        <v>18</v>
      </c>
      <c r="M108" s="62"/>
      <c r="N108" s="62"/>
      <c r="O108" s="62"/>
      <c r="P108" s="62"/>
      <c r="Q108" s="62"/>
      <c r="R108" s="62"/>
      <c r="S108" s="62"/>
      <c r="T108" s="62"/>
      <c r="U108" s="62"/>
      <c r="V108" s="62"/>
      <c r="W108" s="62"/>
    </row>
    <row r="109" spans="1:59" ht="21" customHeight="1">
      <c r="A109" s="2"/>
      <c r="B109" s="7"/>
      <c r="C109" s="95"/>
      <c r="D109" s="96"/>
      <c r="E109" s="7"/>
      <c r="J109" s="177">
        <f t="shared" si="19"/>
        <v>3</v>
      </c>
      <c r="K109" s="178">
        <f t="shared" si="18"/>
        <v>23</v>
      </c>
      <c r="M109" s="62"/>
      <c r="N109" s="62"/>
      <c r="O109" s="62"/>
      <c r="P109" s="62"/>
      <c r="Q109" s="62"/>
      <c r="R109" s="62"/>
      <c r="S109" s="62"/>
      <c r="T109" s="62"/>
      <c r="U109" s="62"/>
      <c r="V109" s="62"/>
      <c r="W109" s="62"/>
    </row>
    <row r="110" spans="1:59" ht="21" customHeight="1">
      <c r="A110" s="2"/>
      <c r="B110" s="7"/>
      <c r="C110" s="95"/>
      <c r="D110" s="96"/>
      <c r="E110" s="7"/>
      <c r="J110" s="177">
        <f t="shared" si="19"/>
        <v>4</v>
      </c>
      <c r="K110" s="178">
        <f t="shared" si="18"/>
        <v>28</v>
      </c>
      <c r="M110" s="62"/>
      <c r="N110" s="62"/>
      <c r="O110" s="62"/>
      <c r="P110" s="62"/>
      <c r="Q110" s="62"/>
      <c r="R110" s="62"/>
      <c r="S110" s="62"/>
      <c r="T110" s="62"/>
      <c r="U110" s="62"/>
      <c r="V110" s="62"/>
      <c r="W110" s="62"/>
    </row>
    <row r="111" spans="1:59" ht="21" customHeight="1">
      <c r="A111" s="2"/>
      <c r="B111" s="7"/>
      <c r="C111" s="95"/>
      <c r="D111" s="96"/>
      <c r="E111" s="7"/>
      <c r="J111" s="177">
        <f t="shared" si="19"/>
        <v>5</v>
      </c>
      <c r="K111" s="178">
        <f t="shared" si="18"/>
        <v>33</v>
      </c>
      <c r="M111" s="62"/>
      <c r="N111" s="62"/>
      <c r="O111" s="62"/>
      <c r="P111" s="62"/>
      <c r="Q111" s="62"/>
      <c r="R111" s="62"/>
      <c r="S111" s="62"/>
      <c r="T111" s="62"/>
      <c r="U111" s="62"/>
      <c r="V111" s="62"/>
      <c r="W111" s="62"/>
    </row>
    <row r="112" spans="1:59" ht="21" customHeight="1">
      <c r="A112" s="2"/>
      <c r="B112" s="7"/>
      <c r="C112" s="95"/>
      <c r="D112" s="96"/>
      <c r="E112" s="7"/>
      <c r="J112" s="177">
        <f t="shared" si="19"/>
        <v>6</v>
      </c>
      <c r="K112" s="178">
        <f t="shared" si="18"/>
        <v>38</v>
      </c>
      <c r="M112" s="62"/>
      <c r="N112" s="62"/>
      <c r="O112" s="62"/>
      <c r="P112" s="62"/>
      <c r="Q112" s="62"/>
      <c r="R112" s="62"/>
      <c r="S112" s="62"/>
      <c r="T112" s="62"/>
      <c r="U112" s="62"/>
      <c r="V112" s="62"/>
      <c r="W112" s="62"/>
    </row>
    <row r="113" spans="1:31" ht="21" customHeight="1">
      <c r="A113" s="2"/>
      <c r="B113" s="7"/>
      <c r="C113" s="95"/>
      <c r="D113" s="96"/>
      <c r="E113" s="7"/>
    </row>
    <row r="114" spans="1:31" ht="21" customHeight="1">
      <c r="A114" s="2"/>
      <c r="B114" s="7"/>
      <c r="C114" s="95"/>
      <c r="D114" s="96"/>
      <c r="E114" s="7"/>
    </row>
    <row r="115" spans="1:31" ht="21" customHeight="1" thickBot="1">
      <c r="A115" s="2"/>
      <c r="B115" s="7"/>
      <c r="C115" s="95"/>
      <c r="D115" s="763" t="s">
        <v>119</v>
      </c>
      <c r="E115" s="763"/>
      <c r="G115" s="764" t="s">
        <v>58</v>
      </c>
      <c r="H115" s="764"/>
      <c r="I115" s="67"/>
      <c r="J115" s="180" t="s">
        <v>120</v>
      </c>
      <c r="K115" s="181" t="s">
        <v>121</v>
      </c>
      <c r="L115" s="182"/>
      <c r="M115" s="183" t="s">
        <v>120</v>
      </c>
      <c r="N115" s="180" t="s">
        <v>121</v>
      </c>
      <c r="P115" s="68"/>
      <c r="Q115" s="62"/>
      <c r="R115" s="62"/>
      <c r="S115" s="62"/>
      <c r="T115" s="62"/>
      <c r="U115" s="62"/>
      <c r="V115" s="62"/>
      <c r="W115" s="62"/>
      <c r="X115" s="62"/>
      <c r="Y115" s="62"/>
      <c r="Z115" s="62"/>
      <c r="AA115" s="62"/>
      <c r="AB115" s="62"/>
      <c r="AC115" s="62"/>
    </row>
    <row r="116" spans="1:31" ht="21" customHeight="1" thickTop="1">
      <c r="A116" s="2"/>
      <c r="B116" s="7"/>
      <c r="C116" s="95"/>
      <c r="D116" s="96"/>
      <c r="E116" s="721" t="s">
        <v>122</v>
      </c>
      <c r="G116" s="184" t="s">
        <v>123</v>
      </c>
      <c r="H116" s="185">
        <v>-2</v>
      </c>
      <c r="I116" s="67"/>
      <c r="J116" s="186" t="s">
        <v>83</v>
      </c>
      <c r="K116" s="187" t="s">
        <v>111</v>
      </c>
      <c r="L116" s="188"/>
      <c r="M116" s="189" t="str">
        <f>J116</f>
        <v>x</v>
      </c>
      <c r="N116" s="189" t="s">
        <v>124</v>
      </c>
      <c r="P116" s="68"/>
      <c r="Q116" s="68"/>
      <c r="R116" s="68"/>
      <c r="S116" s="68"/>
      <c r="T116" s="68"/>
      <c r="U116" s="68"/>
      <c r="V116" s="68"/>
      <c r="W116" s="68"/>
      <c r="X116" s="68"/>
      <c r="Y116" s="68"/>
      <c r="Z116" s="68"/>
      <c r="AA116" s="68"/>
      <c r="AB116" s="68"/>
      <c r="AC116" s="68"/>
      <c r="AD116" s="68"/>
      <c r="AE116" s="68"/>
    </row>
    <row r="117" spans="1:31" ht="21" customHeight="1" thickBot="1">
      <c r="A117" s="2"/>
      <c r="B117" s="7"/>
      <c r="C117" s="95"/>
      <c r="D117" s="96"/>
      <c r="E117" s="721"/>
      <c r="G117" s="190" t="s">
        <v>125</v>
      </c>
      <c r="H117" s="191">
        <v>1</v>
      </c>
      <c r="I117" s="67"/>
      <c r="J117" s="192">
        <f>H122</f>
        <v>-10</v>
      </c>
      <c r="K117" s="193">
        <f>H$116*J117+H$117</f>
        <v>21</v>
      </c>
      <c r="L117" s="194"/>
      <c r="M117" s="195">
        <f>H122</f>
        <v>-10</v>
      </c>
      <c r="N117" s="192">
        <f>K$119*M117+K$120</f>
        <v>-121</v>
      </c>
      <c r="P117" s="68"/>
      <c r="Q117" s="68"/>
      <c r="R117" s="68"/>
      <c r="S117" s="68"/>
      <c r="T117" s="68"/>
      <c r="U117" s="68"/>
      <c r="V117" s="68"/>
      <c r="W117" s="68"/>
      <c r="X117" s="68"/>
      <c r="Y117" s="68"/>
      <c r="Z117" s="68"/>
      <c r="AA117" s="68"/>
      <c r="AB117" s="68"/>
      <c r="AC117" s="68"/>
      <c r="AD117" s="68"/>
      <c r="AE117" s="68"/>
    </row>
    <row r="118" spans="1:31" ht="21" customHeight="1" thickTop="1" thickBot="1">
      <c r="A118" s="2"/>
      <c r="B118" s="7"/>
      <c r="C118" s="95"/>
      <c r="D118" s="96"/>
      <c r="E118" s="721"/>
      <c r="G118" s="196"/>
      <c r="H118" s="67"/>
      <c r="I118" s="67"/>
      <c r="J118" s="192">
        <f>J117+H$123</f>
        <v>-8</v>
      </c>
      <c r="K118" s="193">
        <f t="shared" ref="K118:K127" si="20">H$116*J118+H$117</f>
        <v>17</v>
      </c>
      <c r="L118" s="194"/>
      <c r="M118" s="195">
        <f>M117+H$123</f>
        <v>-8</v>
      </c>
      <c r="N118" s="192">
        <f t="shared" ref="N118:N127" si="21">K$119*M118+K$120</f>
        <v>-95</v>
      </c>
      <c r="P118" s="68"/>
      <c r="Q118" s="68"/>
      <c r="R118" s="68"/>
      <c r="S118" s="68"/>
      <c r="T118" s="68"/>
      <c r="U118" s="68"/>
      <c r="V118" s="68"/>
      <c r="W118" s="68"/>
      <c r="X118" s="68"/>
      <c r="Y118" s="68"/>
      <c r="Z118" s="68"/>
      <c r="AA118" s="68"/>
      <c r="AB118" s="68"/>
      <c r="AC118" s="68"/>
      <c r="AD118" s="68"/>
      <c r="AE118" s="68"/>
    </row>
    <row r="119" spans="1:31" ht="21" customHeight="1" thickTop="1">
      <c r="A119" s="2"/>
      <c r="B119" s="7"/>
      <c r="C119" s="95"/>
      <c r="D119" s="96"/>
      <c r="E119" s="692" t="s">
        <v>126</v>
      </c>
      <c r="G119" s="197" t="s">
        <v>127</v>
      </c>
      <c r="H119" s="198">
        <v>3</v>
      </c>
      <c r="I119" s="67"/>
      <c r="J119" s="192">
        <f t="shared" ref="J119:J127" si="22">J118+H$123</f>
        <v>-6</v>
      </c>
      <c r="K119" s="193">
        <f t="shared" si="20"/>
        <v>13</v>
      </c>
      <c r="L119" s="194"/>
      <c r="M119" s="195">
        <f t="shared" ref="M119:M127" si="23">M118+H$123</f>
        <v>-6</v>
      </c>
      <c r="N119" s="192">
        <f t="shared" si="21"/>
        <v>-69</v>
      </c>
      <c r="P119" s="68"/>
      <c r="Q119" s="68"/>
      <c r="R119" s="68"/>
      <c r="S119" s="68"/>
      <c r="T119" s="68"/>
      <c r="U119" s="68"/>
      <c r="V119" s="68"/>
      <c r="W119" s="68"/>
      <c r="X119" s="68"/>
      <c r="Y119" s="68"/>
      <c r="Z119" s="68"/>
      <c r="AA119" s="68"/>
      <c r="AB119" s="68"/>
      <c r="AC119" s="68"/>
      <c r="AD119" s="68"/>
      <c r="AE119" s="68"/>
    </row>
    <row r="120" spans="1:31" ht="21" customHeight="1" thickBot="1">
      <c r="A120" s="2"/>
      <c r="B120" s="7"/>
      <c r="C120" s="95"/>
      <c r="D120" s="96"/>
      <c r="E120" s="692"/>
      <c r="G120" s="199" t="s">
        <v>128</v>
      </c>
      <c r="H120" s="200">
        <v>-5</v>
      </c>
      <c r="I120" s="67"/>
      <c r="J120" s="192">
        <f t="shared" si="22"/>
        <v>-4</v>
      </c>
      <c r="K120" s="193">
        <f t="shared" si="20"/>
        <v>9</v>
      </c>
      <c r="L120" s="194"/>
      <c r="M120" s="195">
        <f t="shared" si="23"/>
        <v>-4</v>
      </c>
      <c r="N120" s="192">
        <f t="shared" si="21"/>
        <v>-43</v>
      </c>
      <c r="P120" s="68"/>
      <c r="Q120" s="68"/>
      <c r="R120" s="68"/>
      <c r="S120" s="68"/>
      <c r="T120" s="68"/>
      <c r="U120" s="68"/>
      <c r="V120" s="68"/>
      <c r="W120" s="68"/>
      <c r="X120" s="68"/>
      <c r="Y120" s="68"/>
      <c r="Z120" s="68"/>
      <c r="AA120" s="68"/>
      <c r="AB120" s="68"/>
      <c r="AC120" s="68"/>
      <c r="AD120" s="68"/>
      <c r="AE120" s="68"/>
    </row>
    <row r="121" spans="1:31" ht="21" customHeight="1" thickTop="1" thickBot="1">
      <c r="A121" s="2"/>
      <c r="B121" s="7"/>
      <c r="C121" s="95"/>
      <c r="D121" s="96"/>
      <c r="E121" s="201" t="s">
        <v>129</v>
      </c>
      <c r="G121" s="202"/>
      <c r="I121" s="67"/>
      <c r="J121" s="192">
        <f t="shared" si="22"/>
        <v>-2</v>
      </c>
      <c r="K121" s="193">
        <f t="shared" si="20"/>
        <v>5</v>
      </c>
      <c r="L121" s="194"/>
      <c r="M121" s="195">
        <f t="shared" si="23"/>
        <v>-2</v>
      </c>
      <c r="N121" s="192">
        <f t="shared" si="21"/>
        <v>-17</v>
      </c>
      <c r="P121" s="68"/>
      <c r="Q121" s="68"/>
      <c r="R121" s="68"/>
      <c r="S121" s="68"/>
      <c r="T121" s="68"/>
      <c r="U121" s="68"/>
      <c r="V121" s="68"/>
      <c r="W121" s="68"/>
      <c r="X121" s="68"/>
      <c r="Y121" s="68"/>
      <c r="Z121" s="68"/>
      <c r="AA121" s="68"/>
      <c r="AB121" s="68"/>
      <c r="AC121" s="68"/>
      <c r="AD121" s="68"/>
      <c r="AE121" s="68"/>
    </row>
    <row r="122" spans="1:31" ht="21" customHeight="1">
      <c r="A122" s="2"/>
      <c r="B122" s="7"/>
      <c r="C122" s="95"/>
      <c r="D122" s="96"/>
      <c r="E122" s="201" t="s">
        <v>130</v>
      </c>
      <c r="G122" s="203" t="s">
        <v>131</v>
      </c>
      <c r="H122" s="204">
        <v>-10</v>
      </c>
      <c r="I122" s="67"/>
      <c r="J122" s="192">
        <f t="shared" si="22"/>
        <v>0</v>
      </c>
      <c r="K122" s="193">
        <f t="shared" si="20"/>
        <v>1</v>
      </c>
      <c r="L122" s="194"/>
      <c r="M122" s="195">
        <f t="shared" si="23"/>
        <v>0</v>
      </c>
      <c r="N122" s="192">
        <f t="shared" si="21"/>
        <v>9</v>
      </c>
      <c r="P122" s="68"/>
      <c r="Q122" s="68"/>
      <c r="R122" s="68"/>
      <c r="S122" s="68"/>
      <c r="T122" s="68"/>
      <c r="U122" s="68"/>
      <c r="V122" s="68"/>
      <c r="W122" s="68"/>
      <c r="X122" s="68"/>
      <c r="Y122" s="68"/>
      <c r="Z122" s="68"/>
      <c r="AA122" s="68"/>
      <c r="AB122" s="68"/>
      <c r="AC122" s="68"/>
      <c r="AD122" s="68"/>
      <c r="AE122" s="68"/>
    </row>
    <row r="123" spans="1:31" ht="21" customHeight="1" thickBot="1">
      <c r="A123" s="2"/>
      <c r="B123" s="7"/>
      <c r="C123" s="95"/>
      <c r="D123" s="96"/>
      <c r="E123" s="201" t="s">
        <v>132</v>
      </c>
      <c r="G123" s="205" t="s">
        <v>61</v>
      </c>
      <c r="H123" s="206">
        <v>2</v>
      </c>
      <c r="I123" s="67"/>
      <c r="J123" s="192">
        <f t="shared" si="22"/>
        <v>2</v>
      </c>
      <c r="K123" s="193">
        <f t="shared" si="20"/>
        <v>-3</v>
      </c>
      <c r="L123" s="194"/>
      <c r="M123" s="195">
        <f t="shared" si="23"/>
        <v>2</v>
      </c>
      <c r="N123" s="192">
        <f t="shared" si="21"/>
        <v>35</v>
      </c>
      <c r="P123" s="68"/>
      <c r="Q123" s="68"/>
      <c r="R123" s="68"/>
      <c r="S123" s="68"/>
      <c r="T123" s="68"/>
      <c r="U123" s="68"/>
      <c r="V123" s="68"/>
      <c r="W123" s="68"/>
      <c r="X123" s="68"/>
      <c r="Y123" s="68"/>
      <c r="Z123" s="68"/>
      <c r="AA123" s="68"/>
      <c r="AB123" s="68"/>
      <c r="AC123" s="68"/>
      <c r="AD123" s="68"/>
      <c r="AE123" s="68"/>
    </row>
    <row r="124" spans="1:31" ht="21" customHeight="1">
      <c r="A124" s="2"/>
      <c r="B124" s="7"/>
      <c r="C124" s="95"/>
      <c r="D124" s="96"/>
      <c r="E124" s="7"/>
      <c r="G124" s="67"/>
      <c r="H124" s="67"/>
      <c r="I124" s="67"/>
      <c r="J124" s="192">
        <f t="shared" si="22"/>
        <v>4</v>
      </c>
      <c r="K124" s="193">
        <f t="shared" si="20"/>
        <v>-7</v>
      </c>
      <c r="L124" s="194"/>
      <c r="M124" s="195">
        <f t="shared" si="23"/>
        <v>4</v>
      </c>
      <c r="N124" s="192">
        <f t="shared" si="21"/>
        <v>61</v>
      </c>
      <c r="P124" s="68"/>
      <c r="Q124" s="68"/>
      <c r="R124" s="68"/>
      <c r="S124" s="68"/>
      <c r="T124" s="68"/>
      <c r="U124" s="68"/>
      <c r="V124" s="68"/>
      <c r="W124" s="68"/>
      <c r="X124" s="68"/>
      <c r="Y124" s="68"/>
      <c r="Z124" s="68"/>
      <c r="AA124" s="68"/>
      <c r="AB124" s="68"/>
      <c r="AC124" s="68"/>
      <c r="AD124" s="68"/>
      <c r="AE124" s="68"/>
    </row>
    <row r="125" spans="1:31" ht="21" customHeight="1">
      <c r="A125" s="2"/>
      <c r="B125" s="7"/>
      <c r="C125" s="95"/>
      <c r="D125" s="96"/>
      <c r="E125" s="7"/>
      <c r="G125" s="67"/>
      <c r="H125" s="67"/>
      <c r="I125" s="67"/>
      <c r="J125" s="192">
        <f t="shared" si="22"/>
        <v>6</v>
      </c>
      <c r="K125" s="193">
        <f t="shared" si="20"/>
        <v>-11</v>
      </c>
      <c r="L125" s="194"/>
      <c r="M125" s="195">
        <f t="shared" si="23"/>
        <v>6</v>
      </c>
      <c r="N125" s="192">
        <f t="shared" si="21"/>
        <v>87</v>
      </c>
      <c r="P125" s="68"/>
      <c r="Q125" s="68"/>
      <c r="R125" s="68"/>
      <c r="S125" s="68"/>
      <c r="T125" s="68"/>
      <c r="U125" s="68"/>
      <c r="V125" s="68"/>
      <c r="W125" s="68"/>
      <c r="X125" s="68"/>
      <c r="Y125" s="68"/>
      <c r="Z125" s="68"/>
      <c r="AA125" s="68"/>
      <c r="AB125" s="68"/>
      <c r="AC125" s="68"/>
      <c r="AD125" s="68"/>
      <c r="AE125" s="68"/>
    </row>
    <row r="126" spans="1:31" ht="21" customHeight="1">
      <c r="A126" s="2"/>
      <c r="B126" s="7"/>
      <c r="C126" s="95"/>
      <c r="D126" s="96"/>
      <c r="E126" s="7"/>
      <c r="G126" s="67"/>
      <c r="H126" s="67"/>
      <c r="I126" s="67"/>
      <c r="J126" s="192">
        <f t="shared" si="22"/>
        <v>8</v>
      </c>
      <c r="K126" s="193">
        <f t="shared" si="20"/>
        <v>-15</v>
      </c>
      <c r="L126" s="194"/>
      <c r="M126" s="195">
        <f t="shared" si="23"/>
        <v>8</v>
      </c>
      <c r="N126" s="192">
        <f t="shared" si="21"/>
        <v>113</v>
      </c>
      <c r="P126" s="68"/>
      <c r="Q126" s="68"/>
      <c r="R126" s="68"/>
      <c r="S126" s="68"/>
      <c r="T126" s="68"/>
      <c r="U126" s="68"/>
      <c r="V126" s="68"/>
      <c r="W126" s="68"/>
      <c r="X126" s="68"/>
      <c r="Y126" s="68"/>
      <c r="Z126" s="68"/>
      <c r="AA126" s="68"/>
      <c r="AB126" s="68"/>
      <c r="AC126" s="68"/>
      <c r="AD126" s="68"/>
      <c r="AE126" s="68"/>
    </row>
    <row r="127" spans="1:31" ht="21" customHeight="1">
      <c r="A127" s="2"/>
      <c r="B127" s="7"/>
      <c r="C127" s="95"/>
      <c r="D127" s="96"/>
      <c r="E127" s="7"/>
      <c r="G127" s="67"/>
      <c r="H127" s="67"/>
      <c r="I127" s="67"/>
      <c r="J127" s="192">
        <f t="shared" si="22"/>
        <v>10</v>
      </c>
      <c r="K127" s="193">
        <f t="shared" si="20"/>
        <v>-19</v>
      </c>
      <c r="L127" s="194"/>
      <c r="M127" s="195">
        <f t="shared" si="23"/>
        <v>10</v>
      </c>
      <c r="N127" s="192">
        <f t="shared" si="21"/>
        <v>139</v>
      </c>
      <c r="P127" s="68"/>
      <c r="Q127" s="68"/>
      <c r="R127" s="68"/>
      <c r="S127" s="68"/>
      <c r="T127" s="68"/>
      <c r="U127" s="68"/>
      <c r="V127" s="68"/>
      <c r="W127" s="68"/>
      <c r="X127" s="68"/>
      <c r="Y127" s="68"/>
      <c r="Z127" s="68"/>
      <c r="AA127" s="68"/>
      <c r="AB127" s="68"/>
      <c r="AC127" s="68"/>
      <c r="AD127" s="68"/>
      <c r="AE127" s="68"/>
    </row>
    <row r="128" spans="1:31" ht="21" customHeight="1">
      <c r="A128" s="2"/>
      <c r="B128" s="7"/>
      <c r="C128" s="95"/>
      <c r="D128" s="96"/>
      <c r="E128" s="7"/>
      <c r="G128" s="67"/>
      <c r="H128" s="67"/>
      <c r="I128" s="67"/>
      <c r="J128" s="151"/>
      <c r="K128" s="151"/>
      <c r="L128" s="151"/>
      <c r="M128" s="151"/>
      <c r="N128" s="151"/>
      <c r="P128" s="67"/>
      <c r="Q128" s="68"/>
      <c r="R128" s="68"/>
      <c r="S128" s="68"/>
      <c r="T128" s="68"/>
      <c r="U128" s="68"/>
      <c r="V128" s="68"/>
      <c r="W128" s="68"/>
      <c r="X128" s="68"/>
      <c r="Y128" s="68"/>
      <c r="Z128" s="68"/>
      <c r="AA128" s="68"/>
      <c r="AB128" s="68"/>
      <c r="AC128" s="68"/>
      <c r="AD128" s="68"/>
      <c r="AE128" s="68"/>
    </row>
    <row r="129" spans="1:34" ht="21" customHeight="1" thickBot="1">
      <c r="A129" s="2"/>
      <c r="B129" s="7"/>
      <c r="C129" s="95"/>
      <c r="D129" s="757" t="s">
        <v>133</v>
      </c>
      <c r="E129" s="757"/>
      <c r="G129" s="758" t="s">
        <v>134</v>
      </c>
      <c r="H129" s="758"/>
      <c r="I129" s="12"/>
      <c r="J129" s="31"/>
      <c r="K129" s="31"/>
      <c r="L129" s="31"/>
      <c r="M129" s="31"/>
      <c r="N129" s="31"/>
      <c r="O129" s="31"/>
      <c r="P129" s="31"/>
      <c r="Q129" s="68"/>
      <c r="R129" s="68"/>
      <c r="S129" s="68"/>
      <c r="T129" s="68"/>
      <c r="U129" s="68"/>
      <c r="V129" s="68"/>
      <c r="W129" s="68"/>
      <c r="X129" s="68"/>
      <c r="Y129" s="68"/>
      <c r="Z129" s="68"/>
      <c r="AA129" s="68"/>
      <c r="AB129" s="68"/>
      <c r="AC129" s="68"/>
      <c r="AD129" s="68"/>
      <c r="AE129" s="68"/>
    </row>
    <row r="130" spans="1:34" ht="21" customHeight="1" thickBot="1">
      <c r="A130" s="2"/>
      <c r="B130" s="7"/>
      <c r="C130" s="95"/>
      <c r="D130" s="757"/>
      <c r="E130" s="757"/>
      <c r="G130" s="207" t="s">
        <v>135</v>
      </c>
      <c r="H130" s="208" t="s">
        <v>136</v>
      </c>
      <c r="I130" s="12"/>
      <c r="J130" s="759" t="s">
        <v>6</v>
      </c>
      <c r="K130" s="760"/>
      <c r="L130" s="209"/>
      <c r="M130" s="759" t="s">
        <v>7</v>
      </c>
      <c r="N130" s="760"/>
      <c r="O130" s="209"/>
      <c r="P130" s="759" t="s">
        <v>8</v>
      </c>
      <c r="Q130" s="760"/>
      <c r="R130" s="12"/>
      <c r="S130" s="210"/>
      <c r="T130" s="210"/>
      <c r="U130" s="210"/>
      <c r="V130" s="210"/>
      <c r="W130" s="210"/>
      <c r="X130" s="210"/>
      <c r="Y130" s="210"/>
      <c r="Z130" s="210"/>
      <c r="AA130" s="210"/>
      <c r="AB130" s="210"/>
      <c r="AC130" s="210"/>
      <c r="AD130" s="210"/>
      <c r="AE130" s="68"/>
    </row>
    <row r="131" spans="1:34" ht="21" customHeight="1" thickBot="1">
      <c r="A131" s="2"/>
      <c r="B131" s="7"/>
      <c r="C131" s="95"/>
      <c r="D131" s="96"/>
      <c r="E131" s="680" t="s">
        <v>1</v>
      </c>
      <c r="G131" s="15">
        <v>0</v>
      </c>
      <c r="H131" s="16">
        <v>229</v>
      </c>
      <c r="I131" s="12"/>
      <c r="J131" s="17" t="s">
        <v>9</v>
      </c>
      <c r="K131" s="18" t="s">
        <v>10</v>
      </c>
      <c r="L131" s="19"/>
      <c r="M131" s="17" t="s">
        <v>9</v>
      </c>
      <c r="N131" s="20" t="s">
        <v>11</v>
      </c>
      <c r="O131" s="21"/>
      <c r="P131" s="17" t="s">
        <v>9</v>
      </c>
      <c r="Q131" s="22" t="s">
        <v>12</v>
      </c>
      <c r="R131" s="12"/>
      <c r="S131" s="210"/>
      <c r="T131" s="68"/>
      <c r="U131" s="68"/>
      <c r="V131" s="68"/>
      <c r="W131" s="68"/>
      <c r="X131" s="68"/>
      <c r="Y131" s="68"/>
      <c r="Z131" s="68"/>
      <c r="AA131" s="68"/>
      <c r="AB131" s="68"/>
      <c r="AC131" s="68"/>
      <c r="AD131" s="68"/>
      <c r="AE131" s="68"/>
    </row>
    <row r="132" spans="1:34" ht="21" customHeight="1">
      <c r="A132" s="2"/>
      <c r="B132" s="7"/>
      <c r="C132" s="95"/>
      <c r="D132" s="96"/>
      <c r="E132" s="680"/>
      <c r="G132" s="23"/>
      <c r="H132" s="24"/>
      <c r="I132" s="12"/>
      <c r="J132" s="25">
        <f>H140</f>
        <v>1</v>
      </c>
      <c r="K132" s="26">
        <f>G$135*J132</f>
        <v>21</v>
      </c>
      <c r="L132" s="27"/>
      <c r="M132" s="25">
        <f>H138</f>
        <v>1</v>
      </c>
      <c r="N132" s="211">
        <f>H$135*M132</f>
        <v>7</v>
      </c>
      <c r="O132" s="27"/>
      <c r="P132" s="25">
        <f>H138</f>
        <v>1</v>
      </c>
      <c r="Q132" s="28">
        <f>K132+N132</f>
        <v>28</v>
      </c>
      <c r="R132" s="12"/>
      <c r="S132" s="210"/>
      <c r="T132" s="68"/>
      <c r="U132" s="68"/>
      <c r="V132" s="68"/>
      <c r="W132" s="68"/>
      <c r="X132" s="68"/>
      <c r="Y132" s="68"/>
      <c r="Z132" s="68"/>
      <c r="AA132" s="68"/>
      <c r="AB132" s="68"/>
      <c r="AC132" s="68"/>
      <c r="AD132" s="68"/>
      <c r="AE132" s="68"/>
    </row>
    <row r="133" spans="1:34" ht="21" customHeight="1" thickBot="1">
      <c r="A133" s="2"/>
      <c r="B133" s="7"/>
      <c r="C133" s="95"/>
      <c r="D133" s="96"/>
      <c r="E133" s="680"/>
      <c r="G133" s="761" t="s">
        <v>137</v>
      </c>
      <c r="H133" s="761"/>
      <c r="I133" s="31"/>
      <c r="J133" s="25">
        <f>J132+H$36</f>
        <v>2</v>
      </c>
      <c r="K133" s="26">
        <f t="shared" ref="K133:K143" si="24">G$135*J133</f>
        <v>42</v>
      </c>
      <c r="L133" s="27"/>
      <c r="M133" s="25">
        <f>H$36+M132</f>
        <v>2</v>
      </c>
      <c r="N133" s="211">
        <f t="shared" ref="N133:N143" si="25">H$135*M133</f>
        <v>14</v>
      </c>
      <c r="O133" s="27"/>
      <c r="P133" s="25">
        <f>P132+H$36</f>
        <v>2</v>
      </c>
      <c r="Q133" s="28">
        <f t="shared" ref="Q133:Q143" si="26">K133+N133</f>
        <v>56</v>
      </c>
      <c r="R133" s="212"/>
      <c r="S133" s="213"/>
      <c r="T133" s="68"/>
      <c r="U133" s="68"/>
      <c r="V133" s="68"/>
      <c r="W133" s="68"/>
      <c r="X133" s="68"/>
      <c r="Y133" s="68"/>
      <c r="Z133" s="68"/>
      <c r="AA133" s="68"/>
      <c r="AB133" s="68"/>
      <c r="AC133" s="68"/>
      <c r="AD133" s="68"/>
      <c r="AE133" s="68"/>
    </row>
    <row r="134" spans="1:34" ht="21" customHeight="1">
      <c r="A134" s="2"/>
      <c r="B134" s="7"/>
      <c r="C134" s="95"/>
      <c r="D134" s="96"/>
      <c r="E134" s="680"/>
      <c r="G134" s="214" t="s">
        <v>6</v>
      </c>
      <c r="H134" s="215" t="s">
        <v>7</v>
      </c>
      <c r="I134" s="37"/>
      <c r="J134" s="25">
        <f t="shared" ref="J134:J143" si="27">J133+H$36</f>
        <v>3</v>
      </c>
      <c r="K134" s="26">
        <f t="shared" si="24"/>
        <v>63</v>
      </c>
      <c r="L134" s="27"/>
      <c r="M134" s="25">
        <f t="shared" ref="M134:M143" si="28">H$36+M133</f>
        <v>3</v>
      </c>
      <c r="N134" s="211">
        <f t="shared" si="25"/>
        <v>21</v>
      </c>
      <c r="O134" s="27"/>
      <c r="P134" s="25">
        <f t="shared" ref="P134:P143" si="29">P133+H$36</f>
        <v>3</v>
      </c>
      <c r="Q134" s="28">
        <f t="shared" si="26"/>
        <v>84</v>
      </c>
      <c r="R134" s="33"/>
      <c r="S134" s="45"/>
      <c r="T134" s="68"/>
      <c r="U134" s="68"/>
      <c r="V134" s="68"/>
      <c r="W134" s="68"/>
      <c r="X134" s="68"/>
      <c r="Y134" s="68"/>
      <c r="Z134" s="68"/>
      <c r="AA134" s="68"/>
      <c r="AB134" s="68"/>
      <c r="AC134" s="68"/>
      <c r="AD134" s="68"/>
      <c r="AE134" s="68"/>
    </row>
    <row r="135" spans="1:34" ht="21" customHeight="1" thickBot="1">
      <c r="A135" s="2"/>
      <c r="B135" s="7"/>
      <c r="C135" s="95"/>
      <c r="D135" s="96"/>
      <c r="E135" s="680"/>
      <c r="G135" s="38">
        <v>21</v>
      </c>
      <c r="H135" s="39">
        <v>7</v>
      </c>
      <c r="I135" s="40"/>
      <c r="J135" s="25">
        <f t="shared" si="27"/>
        <v>4</v>
      </c>
      <c r="K135" s="26">
        <f t="shared" si="24"/>
        <v>84</v>
      </c>
      <c r="L135" s="27"/>
      <c r="M135" s="25">
        <f t="shared" si="28"/>
        <v>4</v>
      </c>
      <c r="N135" s="211">
        <f t="shared" si="25"/>
        <v>28</v>
      </c>
      <c r="O135" s="27"/>
      <c r="P135" s="25">
        <f t="shared" si="29"/>
        <v>4</v>
      </c>
      <c r="Q135" s="28">
        <f t="shared" si="26"/>
        <v>112</v>
      </c>
      <c r="R135" s="33"/>
      <c r="S135" s="45"/>
      <c r="T135" s="62"/>
      <c r="U135" s="62"/>
      <c r="V135" s="62"/>
      <c r="W135" s="62"/>
      <c r="X135" s="62"/>
      <c r="Y135" s="62"/>
      <c r="Z135" s="62"/>
      <c r="AA135" s="62"/>
      <c r="AB135" s="62"/>
      <c r="AC135" s="62"/>
      <c r="AD135" s="62"/>
      <c r="AE135" s="62"/>
    </row>
    <row r="136" spans="1:34" ht="21" customHeight="1">
      <c r="A136" s="2"/>
      <c r="B136" s="7"/>
      <c r="C136" s="95"/>
      <c r="D136" s="96"/>
      <c r="E136" s="731" t="s">
        <v>138</v>
      </c>
      <c r="G136" s="42"/>
      <c r="H136" s="43"/>
      <c r="I136" s="12"/>
      <c r="J136" s="25">
        <f t="shared" si="27"/>
        <v>5</v>
      </c>
      <c r="K136" s="26">
        <f t="shared" si="24"/>
        <v>105</v>
      </c>
      <c r="L136" s="27"/>
      <c r="M136" s="25">
        <f t="shared" si="28"/>
        <v>5</v>
      </c>
      <c r="N136" s="211">
        <f t="shared" si="25"/>
        <v>35</v>
      </c>
      <c r="O136" s="27"/>
      <c r="P136" s="25">
        <f t="shared" si="29"/>
        <v>5</v>
      </c>
      <c r="Q136" s="28">
        <f t="shared" si="26"/>
        <v>140</v>
      </c>
      <c r="R136" s="212"/>
      <c r="S136" s="213"/>
      <c r="T136" s="62"/>
      <c r="U136" s="62"/>
      <c r="V136" s="62"/>
      <c r="W136" s="62"/>
      <c r="X136" s="62"/>
      <c r="Y136" s="62"/>
      <c r="Z136" s="62"/>
      <c r="AA136" s="62"/>
      <c r="AB136" s="62"/>
      <c r="AC136" s="62"/>
      <c r="AD136" s="62"/>
      <c r="AE136" s="62"/>
    </row>
    <row r="137" spans="1:34" ht="21" customHeight="1">
      <c r="A137" s="2"/>
      <c r="B137" s="7"/>
      <c r="C137" s="95"/>
      <c r="D137" s="96"/>
      <c r="E137" s="731"/>
      <c r="G137" s="751" t="s">
        <v>139</v>
      </c>
      <c r="H137" s="751"/>
      <c r="I137" s="12"/>
      <c r="J137" s="25">
        <f t="shared" si="27"/>
        <v>6</v>
      </c>
      <c r="K137" s="26">
        <f t="shared" si="24"/>
        <v>126</v>
      </c>
      <c r="L137" s="27"/>
      <c r="M137" s="25">
        <f t="shared" si="28"/>
        <v>6</v>
      </c>
      <c r="N137" s="211">
        <f t="shared" si="25"/>
        <v>42</v>
      </c>
      <c r="O137" s="27"/>
      <c r="P137" s="25">
        <f t="shared" si="29"/>
        <v>6</v>
      </c>
      <c r="Q137" s="28">
        <f t="shared" si="26"/>
        <v>168</v>
      </c>
      <c r="R137" s="33"/>
      <c r="S137" s="45"/>
      <c r="T137" s="62"/>
      <c r="U137" s="62"/>
      <c r="V137" s="62"/>
      <c r="W137" s="62"/>
      <c r="X137" s="62"/>
      <c r="Y137" s="62"/>
      <c r="Z137" s="62"/>
      <c r="AA137" s="62"/>
      <c r="AB137" s="62"/>
      <c r="AC137" s="62"/>
      <c r="AD137" s="62"/>
      <c r="AE137" s="62"/>
    </row>
    <row r="138" spans="1:34" ht="21" customHeight="1">
      <c r="A138" s="2"/>
      <c r="B138" s="7"/>
      <c r="C138" s="95"/>
      <c r="D138" s="96"/>
      <c r="E138" s="149" t="s">
        <v>140</v>
      </c>
      <c r="G138" s="752" t="s">
        <v>16</v>
      </c>
      <c r="H138" s="753">
        <v>1</v>
      </c>
      <c r="I138" s="12"/>
      <c r="J138" s="25">
        <f t="shared" si="27"/>
        <v>7</v>
      </c>
      <c r="K138" s="26">
        <f t="shared" si="24"/>
        <v>147</v>
      </c>
      <c r="L138" s="27"/>
      <c r="M138" s="25">
        <f t="shared" si="28"/>
        <v>7</v>
      </c>
      <c r="N138" s="211">
        <f t="shared" si="25"/>
        <v>49</v>
      </c>
      <c r="O138" s="27"/>
      <c r="P138" s="25">
        <f t="shared" si="29"/>
        <v>7</v>
      </c>
      <c r="Q138" s="28">
        <f t="shared" si="26"/>
        <v>196</v>
      </c>
      <c r="R138" s="33"/>
      <c r="S138" s="45"/>
      <c r="T138" s="62"/>
      <c r="U138" s="62"/>
      <c r="V138" s="62"/>
      <c r="W138" s="62"/>
      <c r="X138" s="62"/>
      <c r="Y138" s="62"/>
      <c r="Z138" s="62"/>
      <c r="AA138" s="62"/>
      <c r="AB138" s="62"/>
      <c r="AC138" s="62"/>
      <c r="AD138" s="62"/>
      <c r="AE138" s="62"/>
    </row>
    <row r="139" spans="1:34" ht="21" customHeight="1">
      <c r="A139" s="2"/>
      <c r="B139" s="7"/>
      <c r="C139" s="95"/>
      <c r="D139" s="96"/>
      <c r="E139" s="149" t="s">
        <v>141</v>
      </c>
      <c r="G139" s="752"/>
      <c r="H139" s="754"/>
      <c r="I139" s="12"/>
      <c r="J139" s="25">
        <f t="shared" si="27"/>
        <v>8</v>
      </c>
      <c r="K139" s="26">
        <f t="shared" si="24"/>
        <v>168</v>
      </c>
      <c r="L139" s="27"/>
      <c r="M139" s="25">
        <f t="shared" si="28"/>
        <v>8</v>
      </c>
      <c r="N139" s="211">
        <f t="shared" si="25"/>
        <v>56</v>
      </c>
      <c r="O139" s="27"/>
      <c r="P139" s="25">
        <f t="shared" si="29"/>
        <v>8</v>
      </c>
      <c r="Q139" s="28">
        <f t="shared" si="26"/>
        <v>224</v>
      </c>
      <c r="R139" s="212"/>
      <c r="S139" s="213"/>
      <c r="T139" s="62"/>
      <c r="U139" s="62"/>
      <c r="V139" s="62"/>
      <c r="W139" s="62"/>
      <c r="X139" s="62"/>
      <c r="Y139" s="62"/>
      <c r="Z139" s="62"/>
      <c r="AA139" s="62"/>
      <c r="AB139" s="62"/>
      <c r="AC139" s="62"/>
      <c r="AD139" s="62"/>
      <c r="AE139" s="62"/>
    </row>
    <row r="140" spans="1:34" ht="21" customHeight="1">
      <c r="A140" s="2"/>
      <c r="B140" s="7"/>
      <c r="C140" s="95"/>
      <c r="D140" s="96"/>
      <c r="E140" s="7"/>
      <c r="G140" s="755" t="s">
        <v>142</v>
      </c>
      <c r="H140" s="756">
        <v>1</v>
      </c>
      <c r="I140" s="12"/>
      <c r="J140" s="25">
        <f t="shared" si="27"/>
        <v>9</v>
      </c>
      <c r="K140" s="26">
        <f t="shared" si="24"/>
        <v>189</v>
      </c>
      <c r="L140" s="27"/>
      <c r="M140" s="25">
        <f t="shared" si="28"/>
        <v>9</v>
      </c>
      <c r="N140" s="211">
        <f t="shared" si="25"/>
        <v>63</v>
      </c>
      <c r="O140" s="27"/>
      <c r="P140" s="25">
        <f t="shared" si="29"/>
        <v>9</v>
      </c>
      <c r="Q140" s="28">
        <f t="shared" si="26"/>
        <v>252</v>
      </c>
      <c r="R140" s="45"/>
      <c r="S140" s="45"/>
      <c r="T140" s="62"/>
      <c r="U140" s="62"/>
      <c r="V140" s="62"/>
      <c r="W140" s="62"/>
      <c r="X140" s="62"/>
      <c r="Y140" s="62"/>
      <c r="Z140" s="62"/>
      <c r="AA140" s="62"/>
      <c r="AB140" s="62"/>
      <c r="AC140" s="62"/>
      <c r="AD140" s="62"/>
      <c r="AE140" s="62"/>
    </row>
    <row r="141" spans="1:34" ht="21" customHeight="1">
      <c r="A141" s="2"/>
      <c r="B141" s="7"/>
      <c r="C141" s="95"/>
      <c r="D141" s="96"/>
      <c r="E141" s="7"/>
      <c r="G141" s="755"/>
      <c r="H141" s="756"/>
      <c r="I141" s="12"/>
      <c r="J141" s="25">
        <f t="shared" si="27"/>
        <v>10</v>
      </c>
      <c r="K141" s="26">
        <f t="shared" si="24"/>
        <v>210</v>
      </c>
      <c r="L141" s="27"/>
      <c r="M141" s="25">
        <f t="shared" si="28"/>
        <v>10</v>
      </c>
      <c r="N141" s="211">
        <f t="shared" si="25"/>
        <v>70</v>
      </c>
      <c r="O141" s="27"/>
      <c r="P141" s="25">
        <f t="shared" si="29"/>
        <v>10</v>
      </c>
      <c r="Q141" s="28">
        <f t="shared" si="26"/>
        <v>280</v>
      </c>
      <c r="R141" s="45"/>
      <c r="S141" s="45"/>
      <c r="T141" s="62"/>
      <c r="U141" s="62"/>
      <c r="V141" s="62"/>
      <c r="W141" s="62"/>
      <c r="X141" s="62"/>
      <c r="Y141" s="62"/>
      <c r="Z141" s="62"/>
      <c r="AA141" s="62"/>
      <c r="AB141" s="62"/>
      <c r="AC141" s="62"/>
      <c r="AD141" s="62"/>
      <c r="AE141" s="62"/>
    </row>
    <row r="142" spans="1:34" ht="21" customHeight="1">
      <c r="A142" s="2"/>
      <c r="B142" s="7"/>
      <c r="C142" s="95"/>
      <c r="D142" s="96"/>
      <c r="E142" s="7"/>
      <c r="J142" s="25">
        <f t="shared" si="27"/>
        <v>11</v>
      </c>
      <c r="K142" s="26">
        <f t="shared" si="24"/>
        <v>231</v>
      </c>
      <c r="L142" s="27"/>
      <c r="M142" s="25">
        <f t="shared" si="28"/>
        <v>11</v>
      </c>
      <c r="N142" s="211">
        <f t="shared" si="25"/>
        <v>77</v>
      </c>
      <c r="O142" s="27"/>
      <c r="P142" s="25">
        <f t="shared" si="29"/>
        <v>11</v>
      </c>
      <c r="Q142" s="28">
        <f t="shared" si="26"/>
        <v>308</v>
      </c>
      <c r="S142" s="62"/>
      <c r="T142" s="62"/>
      <c r="U142" s="62"/>
      <c r="V142" s="62"/>
      <c r="W142" s="62"/>
      <c r="X142" s="62"/>
      <c r="Y142" s="62"/>
      <c r="Z142" s="62"/>
      <c r="AA142" s="62"/>
      <c r="AB142" s="62"/>
      <c r="AC142" s="62"/>
      <c r="AD142" s="62"/>
      <c r="AE142" s="62"/>
    </row>
    <row r="143" spans="1:34" ht="21" customHeight="1">
      <c r="A143" s="2"/>
      <c r="B143" s="7"/>
      <c r="C143" s="95"/>
      <c r="D143" s="96"/>
      <c r="E143" s="7"/>
      <c r="J143" s="25">
        <f t="shared" si="27"/>
        <v>12</v>
      </c>
      <c r="K143" s="26">
        <f t="shared" si="24"/>
        <v>252</v>
      </c>
      <c r="L143" s="27"/>
      <c r="M143" s="25">
        <f t="shared" si="28"/>
        <v>12</v>
      </c>
      <c r="N143" s="211">
        <f t="shared" si="25"/>
        <v>84</v>
      </c>
      <c r="O143" s="27"/>
      <c r="P143" s="25">
        <f t="shared" si="29"/>
        <v>12</v>
      </c>
      <c r="Q143" s="28">
        <f t="shared" si="26"/>
        <v>336</v>
      </c>
      <c r="S143" s="62"/>
      <c r="T143" s="62"/>
      <c r="U143" s="62"/>
      <c r="V143" s="62"/>
      <c r="W143" s="62"/>
      <c r="X143" s="62"/>
      <c r="Y143" s="62"/>
      <c r="Z143" s="62"/>
      <c r="AA143" s="62"/>
      <c r="AB143" s="62"/>
      <c r="AC143" s="62"/>
      <c r="AD143" s="62"/>
      <c r="AE143" s="62"/>
    </row>
    <row r="144" spans="1:34" ht="21" customHeight="1">
      <c r="A144" s="2"/>
      <c r="B144" s="7"/>
      <c r="C144" s="95"/>
      <c r="D144" s="96"/>
      <c r="E144" s="7"/>
      <c r="J144" s="216"/>
      <c r="K144" s="216"/>
      <c r="L144" s="216"/>
      <c r="M144" s="216"/>
      <c r="N144" s="216"/>
      <c r="O144" s="216"/>
      <c r="P144" s="216"/>
      <c r="Q144" s="216"/>
      <c r="R144" s="217"/>
      <c r="S144" s="217"/>
      <c r="T144" s="217"/>
      <c r="U144" s="217"/>
      <c r="V144" s="217"/>
      <c r="W144" s="217"/>
      <c r="X144" s="217"/>
      <c r="Y144" s="217"/>
      <c r="Z144" s="217"/>
      <c r="AA144" s="217"/>
      <c r="AB144" s="217"/>
      <c r="AC144" s="217"/>
      <c r="AD144" s="217"/>
      <c r="AE144" s="217"/>
      <c r="AF144" s="217"/>
      <c r="AG144" s="217"/>
      <c r="AH144" s="217"/>
    </row>
    <row r="145" spans="1:38" ht="21" customHeight="1">
      <c r="A145" s="2"/>
      <c r="B145" s="7"/>
      <c r="C145" s="95"/>
      <c r="D145" s="96"/>
      <c r="E145" s="7"/>
      <c r="J145" s="216"/>
      <c r="K145" s="216"/>
      <c r="L145" s="216"/>
      <c r="M145" s="216"/>
      <c r="N145" s="216"/>
      <c r="O145" s="216"/>
      <c r="P145" s="216"/>
      <c r="Q145" s="216"/>
      <c r="R145" s="217"/>
      <c r="S145" s="217"/>
      <c r="T145" s="217"/>
      <c r="U145" s="217"/>
      <c r="V145" s="217"/>
      <c r="W145" s="217"/>
      <c r="X145" s="217"/>
      <c r="Y145" s="217"/>
      <c r="Z145" s="217"/>
      <c r="AA145" s="217"/>
      <c r="AB145" s="217"/>
      <c r="AC145" s="217"/>
      <c r="AD145" s="217"/>
      <c r="AE145" s="217"/>
      <c r="AF145" s="217"/>
      <c r="AG145" s="217"/>
      <c r="AH145" s="217"/>
    </row>
    <row r="146" spans="1:38" ht="21" customHeight="1">
      <c r="A146" s="2"/>
      <c r="B146" s="7"/>
      <c r="C146" s="95"/>
      <c r="D146" s="96"/>
      <c r="E146" s="7"/>
      <c r="J146" s="216"/>
      <c r="K146" s="216"/>
      <c r="L146" s="216"/>
      <c r="M146" s="216"/>
      <c r="N146" s="216"/>
      <c r="O146" s="216"/>
      <c r="P146" s="216"/>
      <c r="Q146" s="216"/>
      <c r="R146" s="217"/>
      <c r="S146" s="217"/>
      <c r="T146" s="217"/>
      <c r="U146" s="217"/>
      <c r="V146" s="217"/>
      <c r="W146" s="217"/>
      <c r="X146" s="217"/>
      <c r="Y146" s="217"/>
      <c r="Z146" s="217"/>
      <c r="AA146" s="217"/>
      <c r="AB146" s="217"/>
      <c r="AC146" s="217"/>
      <c r="AD146" s="217"/>
      <c r="AE146" s="217"/>
      <c r="AF146" s="217"/>
      <c r="AG146" s="217"/>
      <c r="AH146" s="217"/>
      <c r="AI146" s="62"/>
      <c r="AJ146" s="62"/>
      <c r="AK146" s="62"/>
      <c r="AL146" s="62"/>
    </row>
    <row r="147" spans="1:38" ht="21" customHeight="1">
      <c r="A147" s="2"/>
      <c r="B147" s="7"/>
      <c r="C147" s="95"/>
      <c r="D147" s="96"/>
      <c r="E147" s="7"/>
      <c r="J147" s="43"/>
      <c r="K147" s="218"/>
      <c r="L147" s="218"/>
      <c r="M147" s="218"/>
      <c r="N147" s="218"/>
      <c r="O147" s="218"/>
      <c r="P147" s="218"/>
      <c r="Q147" s="218"/>
      <c r="R147" s="219"/>
      <c r="Y147" s="62"/>
      <c r="Z147" s="62"/>
      <c r="AA147" s="62"/>
      <c r="AB147" s="62"/>
      <c r="AC147" s="62"/>
      <c r="AD147" s="62"/>
      <c r="AE147" s="62"/>
      <c r="AF147" s="62"/>
      <c r="AG147" s="62"/>
      <c r="AH147" s="62"/>
      <c r="AI147" s="62"/>
      <c r="AJ147" s="62"/>
      <c r="AK147" s="62"/>
      <c r="AL147" s="62"/>
    </row>
    <row r="148" spans="1:38" ht="21" customHeight="1">
      <c r="A148" s="2"/>
      <c r="B148" s="7"/>
      <c r="C148" s="95"/>
      <c r="D148" s="220" t="s">
        <v>143</v>
      </c>
      <c r="E148" s="34"/>
      <c r="G148" s="745" t="s">
        <v>144</v>
      </c>
      <c r="H148" s="745"/>
      <c r="I148" s="745"/>
      <c r="J148" s="745"/>
      <c r="K148" s="745"/>
      <c r="L148" s="221"/>
      <c r="M148" s="746" t="s">
        <v>145</v>
      </c>
      <c r="N148" s="746"/>
      <c r="O148" s="746"/>
      <c r="P148" s="746"/>
      <c r="Q148" s="746"/>
      <c r="R148" s="222"/>
      <c r="S148" s="747" t="s">
        <v>146</v>
      </c>
      <c r="T148" s="747"/>
      <c r="U148" s="747"/>
      <c r="V148" s="747"/>
      <c r="W148" s="747"/>
      <c r="Y148" s="62"/>
      <c r="Z148" s="223"/>
      <c r="AA148" s="223"/>
      <c r="AB148" s="223"/>
      <c r="AC148" s="223"/>
      <c r="AD148" s="223"/>
      <c r="AE148" s="223"/>
      <c r="AF148" s="223"/>
      <c r="AG148" s="223"/>
      <c r="AH148" s="223"/>
      <c r="AI148" s="223"/>
      <c r="AJ148" s="223"/>
      <c r="AK148" s="223"/>
      <c r="AL148" s="223"/>
    </row>
    <row r="149" spans="1:38" ht="21" customHeight="1">
      <c r="A149" s="2"/>
      <c r="B149" s="7"/>
      <c r="C149" s="95"/>
      <c r="D149" s="96"/>
      <c r="E149" s="672" t="s">
        <v>147</v>
      </c>
      <c r="G149" s="745"/>
      <c r="H149" s="745"/>
      <c r="I149" s="745"/>
      <c r="J149" s="745"/>
      <c r="K149" s="745"/>
      <c r="L149" s="221"/>
      <c r="M149" s="746"/>
      <c r="N149" s="746"/>
      <c r="O149" s="746"/>
      <c r="P149" s="746"/>
      <c r="Q149" s="746"/>
      <c r="R149" s="222"/>
      <c r="S149" s="747"/>
      <c r="T149" s="747"/>
      <c r="U149" s="747"/>
      <c r="V149" s="747"/>
      <c r="W149" s="747"/>
      <c r="Y149" s="62"/>
      <c r="Z149" s="223"/>
      <c r="AA149" s="223"/>
      <c r="AB149" s="223"/>
      <c r="AC149" s="223"/>
      <c r="AD149" s="223"/>
      <c r="AE149" s="223"/>
      <c r="AF149" s="223"/>
      <c r="AG149" s="223"/>
      <c r="AH149" s="223"/>
      <c r="AI149" s="223"/>
      <c r="AJ149" s="223"/>
      <c r="AK149" s="223"/>
      <c r="AL149" s="223"/>
    </row>
    <row r="150" spans="1:38" ht="21" customHeight="1">
      <c r="A150" s="2"/>
      <c r="B150" s="7"/>
      <c r="C150" s="95"/>
      <c r="D150" s="96"/>
      <c r="E150" s="672"/>
      <c r="G150" s="748" t="str">
        <f xml:space="preserve"> "f(x)="&amp;H153&amp;"x+"&amp;H154</f>
        <v>f(x)=3x+0</v>
      </c>
      <c r="H150" s="748"/>
      <c r="I150" s="748"/>
      <c r="J150" s="748"/>
      <c r="K150" s="748"/>
      <c r="L150" s="62"/>
      <c r="M150" s="749" t="str">
        <f xml:space="preserve"> "f(x)="&amp;N153&amp;"x+"&amp;N154</f>
        <v>f(x)=3x+4</v>
      </c>
      <c r="N150" s="749"/>
      <c r="O150" s="749"/>
      <c r="P150" s="749"/>
      <c r="Q150" s="749"/>
      <c r="S150" s="750" t="str">
        <f>"h(x)="&amp;T153&amp;"x+"&amp;T154</f>
        <v>h(x)=3x+-6</v>
      </c>
      <c r="T150" s="750"/>
      <c r="U150" s="750"/>
      <c r="V150" s="750"/>
      <c r="W150" s="750"/>
      <c r="Y150" s="62"/>
      <c r="Z150" s="224"/>
      <c r="AA150" s="62"/>
      <c r="AB150" s="62"/>
      <c r="AC150" s="62"/>
      <c r="AD150" s="62"/>
      <c r="AE150" s="62"/>
      <c r="AF150" s="62"/>
      <c r="AG150" s="62"/>
      <c r="AH150" s="62"/>
      <c r="AI150" s="62"/>
      <c r="AJ150" s="62"/>
      <c r="AK150" s="62"/>
      <c r="AL150" s="62"/>
    </row>
    <row r="151" spans="1:38" ht="21" customHeight="1">
      <c r="A151" s="2"/>
      <c r="B151" s="7"/>
      <c r="C151" s="95"/>
      <c r="D151" s="96"/>
      <c r="E151" s="672"/>
      <c r="L151" s="62"/>
      <c r="M151" s="62"/>
      <c r="T151" s="67"/>
      <c r="U151" s="67"/>
      <c r="V151" s="67"/>
      <c r="Y151" s="62"/>
      <c r="Z151" s="62"/>
      <c r="AA151" s="62"/>
      <c r="AB151" s="62"/>
      <c r="AC151" s="62"/>
      <c r="AD151" s="62"/>
      <c r="AE151" s="62"/>
      <c r="AF151" s="62"/>
      <c r="AG151" s="62"/>
      <c r="AH151" s="62"/>
      <c r="AI151" s="62"/>
      <c r="AJ151" s="62"/>
      <c r="AK151" s="62"/>
      <c r="AL151" s="62"/>
    </row>
    <row r="152" spans="1:38" ht="21" customHeight="1">
      <c r="A152" s="2"/>
      <c r="B152" s="7"/>
      <c r="C152" s="95"/>
      <c r="D152" s="96"/>
      <c r="E152" s="7"/>
      <c r="G152" s="740" t="s">
        <v>58</v>
      </c>
      <c r="H152" s="740"/>
      <c r="I152" s="225"/>
      <c r="J152" s="226" t="s">
        <v>148</v>
      </c>
      <c r="K152" s="226" t="s">
        <v>149</v>
      </c>
      <c r="L152" s="227"/>
      <c r="M152" s="740" t="s">
        <v>58</v>
      </c>
      <c r="N152" s="740"/>
      <c r="O152" s="225"/>
      <c r="P152" s="226" t="s">
        <v>148</v>
      </c>
      <c r="Q152" s="226" t="s">
        <v>149</v>
      </c>
      <c r="R152" s="225"/>
      <c r="S152" s="740" t="s">
        <v>58</v>
      </c>
      <c r="T152" s="740"/>
      <c r="U152" s="228"/>
      <c r="V152" s="226" t="s">
        <v>150</v>
      </c>
      <c r="W152" s="226" t="s">
        <v>149</v>
      </c>
      <c r="Y152" s="62"/>
      <c r="Z152" s="62"/>
      <c r="AA152" s="62"/>
      <c r="AB152" s="62"/>
      <c r="AC152" s="62"/>
      <c r="AD152" s="62"/>
      <c r="AE152" s="62"/>
      <c r="AF152" s="62"/>
      <c r="AG152" s="62"/>
      <c r="AH152" s="62"/>
      <c r="AI152" s="62"/>
      <c r="AJ152" s="62"/>
      <c r="AK152" s="62"/>
      <c r="AL152" s="62"/>
    </row>
    <row r="153" spans="1:38" ht="21" customHeight="1">
      <c r="A153" s="2"/>
      <c r="B153" s="7"/>
      <c r="C153" s="95"/>
      <c r="D153" s="96"/>
      <c r="E153" s="149" t="s">
        <v>151</v>
      </c>
      <c r="G153" s="229" t="s">
        <v>152</v>
      </c>
      <c r="H153" s="230">
        <v>3</v>
      </c>
      <c r="I153" s="167"/>
      <c r="J153" s="231" t="s">
        <v>83</v>
      </c>
      <c r="K153" s="232" t="s">
        <v>111</v>
      </c>
      <c r="L153" s="233"/>
      <c r="M153" s="234" t="s">
        <v>153</v>
      </c>
      <c r="N153" s="235">
        <v>3</v>
      </c>
      <c r="O153" s="167"/>
      <c r="P153" s="231" t="s">
        <v>83</v>
      </c>
      <c r="Q153" s="236" t="s">
        <v>124</v>
      </c>
      <c r="R153" s="233"/>
      <c r="S153" s="237" t="s">
        <v>154</v>
      </c>
      <c r="T153" s="238">
        <v>3</v>
      </c>
      <c r="U153" s="239"/>
      <c r="V153" s="231" t="s">
        <v>83</v>
      </c>
      <c r="W153" s="240" t="s">
        <v>155</v>
      </c>
      <c r="Y153" s="62"/>
      <c r="Z153" s="62"/>
      <c r="AA153" s="62"/>
      <c r="AB153" s="68"/>
      <c r="AC153" s="68"/>
      <c r="AD153" s="68"/>
      <c r="AE153" s="68"/>
      <c r="AF153" s="68"/>
      <c r="AG153" s="68"/>
      <c r="AH153" s="68"/>
      <c r="AI153" s="68"/>
      <c r="AJ153" s="68"/>
      <c r="AK153" s="68"/>
      <c r="AL153" s="68"/>
    </row>
    <row r="154" spans="1:38" ht="21" customHeight="1">
      <c r="A154" s="2"/>
      <c r="B154" s="7"/>
      <c r="C154" s="95"/>
      <c r="D154" s="96"/>
      <c r="E154" s="149" t="s">
        <v>156</v>
      </c>
      <c r="G154" s="229" t="s">
        <v>157</v>
      </c>
      <c r="H154" s="230">
        <v>0</v>
      </c>
      <c r="I154" s="167"/>
      <c r="J154" s="241">
        <f>H156</f>
        <v>1</v>
      </c>
      <c r="K154" s="241">
        <f t="shared" ref="K154:K163" si="30">H$153*J154+H$154</f>
        <v>3</v>
      </c>
      <c r="L154" s="151"/>
      <c r="M154" s="234" t="s">
        <v>158</v>
      </c>
      <c r="N154" s="235">
        <v>4</v>
      </c>
      <c r="O154" s="167"/>
      <c r="P154" s="241">
        <f>J154</f>
        <v>1</v>
      </c>
      <c r="Q154" s="241">
        <f t="shared" ref="Q154:Q163" si="31">N$153*P154+N$154</f>
        <v>7</v>
      </c>
      <c r="R154" s="151"/>
      <c r="S154" s="237" t="s">
        <v>159</v>
      </c>
      <c r="T154" s="238">
        <v>-6</v>
      </c>
      <c r="U154" s="239"/>
      <c r="V154" s="241">
        <f>J154</f>
        <v>1</v>
      </c>
      <c r="W154" s="241">
        <f t="shared" ref="W154:W163" si="32">T$153*V154+T$154</f>
        <v>-3</v>
      </c>
      <c r="Y154" s="62"/>
      <c r="Z154" s="62"/>
      <c r="AA154" s="62"/>
      <c r="AB154" s="68"/>
      <c r="AC154" s="68"/>
      <c r="AD154" s="68"/>
      <c r="AE154" s="68"/>
      <c r="AF154" s="68"/>
      <c r="AG154" s="68"/>
      <c r="AH154" s="68"/>
      <c r="AI154" s="68"/>
      <c r="AJ154" s="68"/>
      <c r="AK154" s="68"/>
      <c r="AL154" s="68"/>
    </row>
    <row r="155" spans="1:38" ht="21" customHeight="1">
      <c r="A155" s="2"/>
      <c r="B155" s="7"/>
      <c r="C155" s="95"/>
      <c r="D155" s="96"/>
      <c r="E155" s="731" t="s">
        <v>160</v>
      </c>
      <c r="H155" s="12"/>
      <c r="I155" s="167"/>
      <c r="J155" s="241">
        <f t="shared" ref="J155:J163" si="33">J154+$H$157</f>
        <v>2</v>
      </c>
      <c r="K155" s="241">
        <f t="shared" si="30"/>
        <v>6</v>
      </c>
      <c r="L155" s="151"/>
      <c r="M155" s="151"/>
      <c r="N155" s="103"/>
      <c r="O155" s="103"/>
      <c r="P155" s="241">
        <f t="shared" ref="P155:P163" si="34">J155</f>
        <v>2</v>
      </c>
      <c r="Q155" s="241">
        <f t="shared" si="31"/>
        <v>10</v>
      </c>
      <c r="R155" s="151"/>
      <c r="V155" s="241">
        <f>J155</f>
        <v>2</v>
      </c>
      <c r="W155" s="241">
        <f t="shared" si="32"/>
        <v>0</v>
      </c>
      <c r="Y155" s="62"/>
      <c r="Z155" s="62"/>
      <c r="AA155" s="62"/>
      <c r="AB155" s="68"/>
      <c r="AC155" s="68"/>
      <c r="AD155" s="68"/>
      <c r="AE155" s="68"/>
      <c r="AF155" s="68"/>
      <c r="AG155" s="68"/>
      <c r="AH155" s="68"/>
      <c r="AI155" s="68"/>
      <c r="AJ155" s="68"/>
      <c r="AK155" s="68"/>
      <c r="AL155" s="68"/>
    </row>
    <row r="156" spans="1:38" ht="21" customHeight="1">
      <c r="A156" s="2"/>
      <c r="B156" s="7"/>
      <c r="C156" s="95"/>
      <c r="D156" s="96"/>
      <c r="E156" s="731"/>
      <c r="G156" s="229" t="s">
        <v>60</v>
      </c>
      <c r="H156" s="230">
        <v>1</v>
      </c>
      <c r="I156" s="167"/>
      <c r="J156" s="241">
        <f t="shared" si="33"/>
        <v>3</v>
      </c>
      <c r="K156" s="241">
        <f t="shared" si="30"/>
        <v>9</v>
      </c>
      <c r="L156" s="151"/>
      <c r="M156" s="151"/>
      <c r="N156" s="103"/>
      <c r="O156" s="103"/>
      <c r="P156" s="241">
        <f t="shared" si="34"/>
        <v>3</v>
      </c>
      <c r="Q156" s="241">
        <f t="shared" si="31"/>
        <v>13</v>
      </c>
      <c r="R156" s="151"/>
      <c r="V156" s="241">
        <f t="shared" ref="V156:V163" si="35">J156</f>
        <v>3</v>
      </c>
      <c r="W156" s="241">
        <f t="shared" si="32"/>
        <v>3</v>
      </c>
      <c r="Y156" s="62"/>
      <c r="Z156" s="62"/>
      <c r="AA156" s="62"/>
      <c r="AB156" s="68"/>
      <c r="AC156" s="68"/>
      <c r="AD156" s="68"/>
      <c r="AE156" s="68"/>
      <c r="AF156" s="68"/>
      <c r="AG156" s="68"/>
      <c r="AH156" s="68"/>
      <c r="AI156" s="68"/>
      <c r="AJ156" s="68"/>
      <c r="AK156" s="68"/>
      <c r="AL156" s="68"/>
    </row>
    <row r="157" spans="1:38" ht="21" customHeight="1">
      <c r="A157" s="2"/>
      <c r="B157" s="7"/>
      <c r="C157" s="95"/>
      <c r="D157" s="96"/>
      <c r="E157" s="7"/>
      <c r="G157" s="229" t="s">
        <v>61</v>
      </c>
      <c r="H157" s="230">
        <v>1</v>
      </c>
      <c r="I157" s="67"/>
      <c r="J157" s="241">
        <f t="shared" si="33"/>
        <v>4</v>
      </c>
      <c r="K157" s="241">
        <f t="shared" si="30"/>
        <v>12</v>
      </c>
      <c r="L157" s="151"/>
      <c r="M157" s="151"/>
      <c r="N157" s="103"/>
      <c r="O157" s="103"/>
      <c r="P157" s="241">
        <f t="shared" si="34"/>
        <v>4</v>
      </c>
      <c r="Q157" s="241">
        <f t="shared" si="31"/>
        <v>16</v>
      </c>
      <c r="R157" s="151"/>
      <c r="V157" s="241">
        <f t="shared" si="35"/>
        <v>4</v>
      </c>
      <c r="W157" s="241">
        <f t="shared" si="32"/>
        <v>6</v>
      </c>
      <c r="Y157" s="62"/>
      <c r="Z157" s="62"/>
      <c r="AA157" s="62"/>
      <c r="AB157" s="68"/>
      <c r="AC157" s="68"/>
      <c r="AD157" s="68"/>
      <c r="AE157" s="68"/>
      <c r="AF157" s="68"/>
      <c r="AG157" s="68"/>
      <c r="AH157" s="68"/>
      <c r="AI157" s="68"/>
      <c r="AJ157" s="68"/>
      <c r="AK157" s="68"/>
      <c r="AL157" s="68"/>
    </row>
    <row r="158" spans="1:38" ht="21" customHeight="1">
      <c r="A158" s="2"/>
      <c r="B158" s="7"/>
      <c r="C158" s="95"/>
      <c r="D158" s="96"/>
      <c r="E158" s="7"/>
      <c r="G158" s="67"/>
      <c r="H158" s="67"/>
      <c r="I158" s="67"/>
      <c r="J158" s="241">
        <f t="shared" si="33"/>
        <v>5</v>
      </c>
      <c r="K158" s="241">
        <f t="shared" si="30"/>
        <v>15</v>
      </c>
      <c r="L158" s="151"/>
      <c r="M158" s="151"/>
      <c r="N158" s="103"/>
      <c r="O158" s="103"/>
      <c r="P158" s="241">
        <f t="shared" si="34"/>
        <v>5</v>
      </c>
      <c r="Q158" s="241">
        <f t="shared" si="31"/>
        <v>19</v>
      </c>
      <c r="R158" s="151"/>
      <c r="V158" s="241">
        <f t="shared" si="35"/>
        <v>5</v>
      </c>
      <c r="W158" s="241">
        <f t="shared" si="32"/>
        <v>9</v>
      </c>
      <c r="Y158" s="62"/>
      <c r="Z158" s="62"/>
      <c r="AA158" s="62"/>
      <c r="AB158" s="68"/>
      <c r="AC158" s="68"/>
      <c r="AD158" s="68"/>
      <c r="AE158" s="68"/>
      <c r="AF158" s="68"/>
      <c r="AG158" s="68"/>
      <c r="AH158" s="68"/>
      <c r="AI158" s="68"/>
      <c r="AJ158" s="68"/>
      <c r="AK158" s="68"/>
      <c r="AL158" s="68"/>
    </row>
    <row r="159" spans="1:38" ht="21" customHeight="1">
      <c r="A159" s="2"/>
      <c r="B159" s="7"/>
      <c r="C159" s="95"/>
      <c r="D159" s="96"/>
      <c r="E159" s="7"/>
      <c r="G159" s="67"/>
      <c r="H159" s="67"/>
      <c r="I159" s="67"/>
      <c r="J159" s="241">
        <f t="shared" si="33"/>
        <v>6</v>
      </c>
      <c r="K159" s="241">
        <f t="shared" si="30"/>
        <v>18</v>
      </c>
      <c r="L159" s="151"/>
      <c r="M159" s="151"/>
      <c r="N159" s="103"/>
      <c r="O159" s="103"/>
      <c r="P159" s="241">
        <f t="shared" si="34"/>
        <v>6</v>
      </c>
      <c r="Q159" s="241">
        <f t="shared" si="31"/>
        <v>22</v>
      </c>
      <c r="R159" s="151"/>
      <c r="V159" s="241">
        <f t="shared" si="35"/>
        <v>6</v>
      </c>
      <c r="W159" s="241">
        <f t="shared" si="32"/>
        <v>12</v>
      </c>
      <c r="Y159" s="62"/>
      <c r="Z159" s="62"/>
      <c r="AA159" s="62"/>
      <c r="AB159" s="68"/>
      <c r="AC159" s="68"/>
      <c r="AD159" s="68"/>
      <c r="AE159" s="68"/>
      <c r="AF159" s="68"/>
      <c r="AG159" s="68"/>
      <c r="AH159" s="68"/>
      <c r="AI159" s="68"/>
      <c r="AJ159" s="68"/>
      <c r="AK159" s="68"/>
      <c r="AL159" s="68"/>
    </row>
    <row r="160" spans="1:38" ht="21" customHeight="1">
      <c r="A160" s="2"/>
      <c r="B160" s="7"/>
      <c r="C160" s="95"/>
      <c r="D160" s="96"/>
      <c r="E160" s="7"/>
      <c r="G160" s="67"/>
      <c r="H160" s="67"/>
      <c r="I160" s="67"/>
      <c r="J160" s="241">
        <f t="shared" si="33"/>
        <v>7</v>
      </c>
      <c r="K160" s="241">
        <f t="shared" si="30"/>
        <v>21</v>
      </c>
      <c r="L160" s="151"/>
      <c r="M160" s="151"/>
      <c r="N160" s="103"/>
      <c r="O160" s="103"/>
      <c r="P160" s="241">
        <f t="shared" si="34"/>
        <v>7</v>
      </c>
      <c r="Q160" s="241">
        <f t="shared" si="31"/>
        <v>25</v>
      </c>
      <c r="R160" s="151"/>
      <c r="V160" s="241">
        <f t="shared" si="35"/>
        <v>7</v>
      </c>
      <c r="W160" s="241">
        <f t="shared" si="32"/>
        <v>15</v>
      </c>
      <c r="Y160" s="62"/>
      <c r="Z160" s="62"/>
      <c r="AA160" s="62"/>
      <c r="AB160" s="68"/>
      <c r="AC160" s="68"/>
      <c r="AD160" s="68"/>
      <c r="AE160" s="68"/>
      <c r="AF160" s="68"/>
      <c r="AG160" s="68"/>
      <c r="AH160" s="68"/>
      <c r="AI160" s="68"/>
      <c r="AJ160" s="68"/>
      <c r="AK160" s="68"/>
      <c r="AL160" s="68"/>
    </row>
    <row r="161" spans="1:38" ht="21" customHeight="1">
      <c r="A161" s="2"/>
      <c r="B161" s="7"/>
      <c r="C161" s="95"/>
      <c r="D161" s="96"/>
      <c r="E161" s="7"/>
      <c r="G161" s="67"/>
      <c r="H161" s="67"/>
      <c r="I161" s="67"/>
      <c r="J161" s="241">
        <f t="shared" si="33"/>
        <v>8</v>
      </c>
      <c r="K161" s="241">
        <f t="shared" si="30"/>
        <v>24</v>
      </c>
      <c r="L161" s="151"/>
      <c r="M161" s="151"/>
      <c r="N161" s="103"/>
      <c r="O161" s="103"/>
      <c r="P161" s="241">
        <f t="shared" si="34"/>
        <v>8</v>
      </c>
      <c r="Q161" s="241">
        <f t="shared" si="31"/>
        <v>28</v>
      </c>
      <c r="R161" s="151"/>
      <c r="V161" s="241">
        <f t="shared" si="35"/>
        <v>8</v>
      </c>
      <c r="W161" s="241">
        <f t="shared" si="32"/>
        <v>18</v>
      </c>
      <c r="Y161" s="62"/>
      <c r="Z161" s="62"/>
      <c r="AA161" s="62"/>
      <c r="AB161" s="68"/>
      <c r="AC161" s="68"/>
      <c r="AD161" s="68"/>
      <c r="AE161" s="68"/>
      <c r="AF161" s="68"/>
      <c r="AG161" s="68"/>
      <c r="AH161" s="68"/>
      <c r="AI161" s="68"/>
      <c r="AJ161" s="68"/>
      <c r="AK161" s="68"/>
      <c r="AL161" s="68"/>
    </row>
    <row r="162" spans="1:38" ht="21" customHeight="1">
      <c r="A162" s="2"/>
      <c r="B162" s="7"/>
      <c r="C162" s="95"/>
      <c r="D162" s="96"/>
      <c r="E162" s="7"/>
      <c r="G162" s="67"/>
      <c r="H162" s="67"/>
      <c r="I162" s="67"/>
      <c r="J162" s="241">
        <f t="shared" si="33"/>
        <v>9</v>
      </c>
      <c r="K162" s="241">
        <f t="shared" si="30"/>
        <v>27</v>
      </c>
      <c r="L162" s="151"/>
      <c r="M162" s="151"/>
      <c r="N162" s="103"/>
      <c r="O162" s="103"/>
      <c r="P162" s="241">
        <f t="shared" si="34"/>
        <v>9</v>
      </c>
      <c r="Q162" s="241">
        <f t="shared" si="31"/>
        <v>31</v>
      </c>
      <c r="R162" s="151"/>
      <c r="V162" s="241">
        <f t="shared" si="35"/>
        <v>9</v>
      </c>
      <c r="W162" s="241">
        <f t="shared" si="32"/>
        <v>21</v>
      </c>
      <c r="Y162" s="62"/>
      <c r="Z162" s="62"/>
      <c r="AA162" s="62"/>
      <c r="AB162" s="68"/>
      <c r="AC162" s="68"/>
      <c r="AD162" s="68"/>
      <c r="AE162" s="68"/>
      <c r="AF162" s="68"/>
      <c r="AG162" s="68"/>
      <c r="AH162" s="68"/>
      <c r="AI162" s="68"/>
      <c r="AJ162" s="68"/>
      <c r="AK162" s="68"/>
      <c r="AL162" s="68"/>
    </row>
    <row r="163" spans="1:38" ht="21" customHeight="1">
      <c r="A163" s="2"/>
      <c r="B163" s="7"/>
      <c r="C163" s="95"/>
      <c r="D163" s="96"/>
      <c r="E163" s="7"/>
      <c r="G163" s="67"/>
      <c r="H163" s="67"/>
      <c r="I163" s="67"/>
      <c r="J163" s="241">
        <f t="shared" si="33"/>
        <v>10</v>
      </c>
      <c r="K163" s="241">
        <f t="shared" si="30"/>
        <v>30</v>
      </c>
      <c r="L163" s="151"/>
      <c r="M163" s="151"/>
      <c r="N163" s="103"/>
      <c r="O163" s="103"/>
      <c r="P163" s="241">
        <f t="shared" si="34"/>
        <v>10</v>
      </c>
      <c r="Q163" s="241">
        <f t="shared" si="31"/>
        <v>34</v>
      </c>
      <c r="R163" s="151"/>
      <c r="V163" s="241">
        <f t="shared" si="35"/>
        <v>10</v>
      </c>
      <c r="W163" s="241">
        <f t="shared" si="32"/>
        <v>24</v>
      </c>
      <c r="Y163" s="62"/>
      <c r="Z163" s="62"/>
      <c r="AA163" s="62"/>
      <c r="AB163" s="68"/>
      <c r="AC163" s="68"/>
      <c r="AD163" s="68"/>
      <c r="AE163" s="68"/>
      <c r="AF163" s="68"/>
      <c r="AG163" s="68"/>
      <c r="AH163" s="68"/>
      <c r="AI163" s="68"/>
      <c r="AJ163" s="68"/>
      <c r="AK163" s="68"/>
      <c r="AL163" s="68"/>
    </row>
    <row r="164" spans="1:38" ht="21" customHeight="1">
      <c r="A164" s="2"/>
      <c r="B164" s="7"/>
      <c r="C164" s="95"/>
      <c r="D164" s="96"/>
      <c r="E164" s="7"/>
      <c r="H164" s="67"/>
      <c r="I164" s="67"/>
      <c r="J164" s="67"/>
      <c r="K164" s="67"/>
      <c r="L164" s="242"/>
      <c r="M164" s="242"/>
      <c r="N164" s="151"/>
      <c r="O164" s="151"/>
      <c r="P164" s="103"/>
      <c r="Q164" s="103"/>
      <c r="R164" s="242"/>
      <c r="S164" s="242"/>
      <c r="T164" s="151"/>
      <c r="X164" s="242"/>
      <c r="Y164" s="243"/>
      <c r="Z164" s="62"/>
      <c r="AA164" s="62"/>
      <c r="AB164" s="68"/>
      <c r="AC164" s="68"/>
      <c r="AD164" s="68"/>
      <c r="AE164" s="68"/>
      <c r="AF164" s="68"/>
      <c r="AG164" s="68"/>
      <c r="AH164" s="68"/>
      <c r="AI164" s="68"/>
      <c r="AJ164" s="68"/>
      <c r="AK164" s="68"/>
      <c r="AL164" s="68"/>
    </row>
    <row r="165" spans="1:38" ht="21" customHeight="1">
      <c r="A165" s="2"/>
      <c r="B165" s="7"/>
      <c r="C165" s="95"/>
      <c r="D165" s="96" t="s">
        <v>161</v>
      </c>
      <c r="E165" s="7"/>
    </row>
    <row r="166" spans="1:38" ht="21" customHeight="1">
      <c r="A166" s="2"/>
      <c r="B166" s="7"/>
      <c r="C166" s="95"/>
      <c r="D166" s="96"/>
      <c r="E166" s="7" t="s">
        <v>162</v>
      </c>
    </row>
    <row r="167" spans="1:38" ht="21" customHeight="1">
      <c r="A167" s="2"/>
      <c r="B167" s="7"/>
      <c r="C167" s="95"/>
      <c r="D167" s="96"/>
      <c r="E167" s="672" t="s">
        <v>163</v>
      </c>
      <c r="I167" s="741" t="s">
        <v>164</v>
      </c>
      <c r="J167" s="742"/>
      <c r="K167" s="742"/>
      <c r="L167" s="742"/>
    </row>
    <row r="168" spans="1:38" ht="21" customHeight="1">
      <c r="A168" s="2"/>
      <c r="B168" s="7"/>
      <c r="C168" s="95"/>
      <c r="D168" s="96"/>
      <c r="E168" s="672"/>
      <c r="I168" s="743" t="str">
        <f xml:space="preserve"> "f(x)="&amp;H170&amp;"x^2+"&amp;H171&amp;"x+"&amp;H172</f>
        <v>f(x)=1x^2+2x+1</v>
      </c>
      <c r="J168" s="744"/>
      <c r="K168" s="744"/>
      <c r="L168" s="744"/>
    </row>
    <row r="169" spans="1:38" ht="21" customHeight="1">
      <c r="A169" s="2"/>
      <c r="B169" s="7"/>
      <c r="C169" s="95"/>
      <c r="D169" s="96"/>
      <c r="E169" s="672"/>
      <c r="G169" s="670" t="s">
        <v>58</v>
      </c>
      <c r="H169" s="670"/>
      <c r="I169" s="67"/>
      <c r="J169" s="670"/>
      <c r="K169" s="670"/>
      <c r="M169" s="62"/>
      <c r="N169" s="62"/>
      <c r="O169" s="62"/>
      <c r="P169" s="62"/>
      <c r="Q169" s="62"/>
      <c r="R169" s="62"/>
      <c r="S169" s="62"/>
      <c r="T169" s="62"/>
      <c r="U169" s="62"/>
      <c r="V169" s="62"/>
      <c r="W169" s="62"/>
      <c r="X169" s="62"/>
      <c r="Y169" s="62"/>
    </row>
    <row r="170" spans="1:38" ht="21" customHeight="1">
      <c r="A170" s="2"/>
      <c r="B170" s="7"/>
      <c r="C170" s="95"/>
      <c r="D170" s="96"/>
      <c r="E170" s="149" t="s">
        <v>165</v>
      </c>
      <c r="G170" s="244" t="s">
        <v>67</v>
      </c>
      <c r="H170" s="110">
        <v>1</v>
      </c>
      <c r="I170" s="67"/>
      <c r="J170" s="245" t="s">
        <v>83</v>
      </c>
      <c r="K170" s="246" t="s">
        <v>111</v>
      </c>
      <c r="M170" s="62"/>
      <c r="N170" s="62"/>
      <c r="O170" s="62"/>
      <c r="P170" s="62"/>
      <c r="Q170" s="62"/>
      <c r="R170" s="62"/>
      <c r="S170" s="62"/>
      <c r="T170" s="62"/>
      <c r="U170" s="62"/>
      <c r="V170" s="62"/>
      <c r="W170" s="62"/>
      <c r="X170" s="62"/>
      <c r="Y170" s="62"/>
    </row>
    <row r="171" spans="1:38" ht="21" customHeight="1">
      <c r="A171" s="2"/>
      <c r="B171" s="7"/>
      <c r="C171" s="95"/>
      <c r="D171" s="96"/>
      <c r="E171" s="731" t="s">
        <v>166</v>
      </c>
      <c r="G171" s="244" t="s">
        <v>78</v>
      </c>
      <c r="H171" s="110">
        <v>2</v>
      </c>
      <c r="I171" s="67"/>
      <c r="J171" s="192">
        <f>H173</f>
        <v>-10</v>
      </c>
      <c r="K171" s="192">
        <f>$H$170*(J171^2)+$H$171*J171+$H$172</f>
        <v>81</v>
      </c>
      <c r="M171" s="62"/>
      <c r="N171" s="62"/>
      <c r="O171" s="62"/>
      <c r="P171" s="62"/>
      <c r="Q171" s="62"/>
      <c r="R171" s="62"/>
      <c r="S171" s="62"/>
      <c r="T171" s="62"/>
      <c r="U171" s="62"/>
      <c r="V171" s="62"/>
      <c r="W171" s="62"/>
      <c r="X171" s="62"/>
      <c r="Y171" s="62"/>
    </row>
    <row r="172" spans="1:38" ht="21" customHeight="1">
      <c r="A172" s="2"/>
      <c r="B172" s="7"/>
      <c r="C172" s="95"/>
      <c r="D172" s="96"/>
      <c r="E172" s="731"/>
      <c r="G172" s="244" t="s">
        <v>125</v>
      </c>
      <c r="H172" s="110">
        <v>1</v>
      </c>
      <c r="I172" s="67"/>
      <c r="J172" s="192">
        <f>J171+H$174</f>
        <v>-9</v>
      </c>
      <c r="K172" s="192">
        <f t="shared" ref="K172:K191" si="36">$H$170*(J172^2)+$H$171*J172+$H$172</f>
        <v>64</v>
      </c>
      <c r="M172" s="62"/>
      <c r="N172" s="62"/>
      <c r="O172" s="62"/>
      <c r="P172" s="62"/>
      <c r="Q172" s="62"/>
      <c r="R172" s="62"/>
      <c r="S172" s="62"/>
      <c r="T172" s="62"/>
      <c r="U172" s="62"/>
      <c r="V172" s="62"/>
      <c r="W172" s="62"/>
      <c r="X172" s="62"/>
      <c r="Y172" s="62"/>
    </row>
    <row r="173" spans="1:38" ht="21" customHeight="1">
      <c r="A173" s="2"/>
      <c r="B173" s="7"/>
      <c r="C173" s="95"/>
      <c r="D173" s="96"/>
      <c r="E173" s="731" t="s">
        <v>167</v>
      </c>
      <c r="G173" s="244" t="s">
        <v>131</v>
      </c>
      <c r="H173" s="110">
        <v>-10</v>
      </c>
      <c r="I173" s="67"/>
      <c r="J173" s="192">
        <f t="shared" ref="J173:J191" si="37">J172+H$174</f>
        <v>-8</v>
      </c>
      <c r="K173" s="192">
        <f t="shared" si="36"/>
        <v>49</v>
      </c>
      <c r="M173" s="62"/>
      <c r="N173" s="62"/>
      <c r="O173" s="62"/>
      <c r="P173" s="62"/>
      <c r="Q173" s="62"/>
      <c r="R173" s="62"/>
      <c r="S173" s="62"/>
      <c r="T173" s="62"/>
      <c r="U173" s="62"/>
      <c r="V173" s="62"/>
      <c r="W173" s="62"/>
      <c r="X173" s="62"/>
      <c r="Y173" s="62"/>
    </row>
    <row r="174" spans="1:38" ht="21" customHeight="1">
      <c r="A174" s="2"/>
      <c r="B174" s="7"/>
      <c r="C174" s="95"/>
      <c r="D174" s="96"/>
      <c r="E174" s="731"/>
      <c r="G174" s="244" t="s">
        <v>61</v>
      </c>
      <c r="H174" s="110">
        <v>1</v>
      </c>
      <c r="I174" s="67"/>
      <c r="J174" s="192">
        <f t="shared" si="37"/>
        <v>-7</v>
      </c>
      <c r="K174" s="192">
        <f t="shared" si="36"/>
        <v>36</v>
      </c>
      <c r="M174" s="62"/>
      <c r="N174" s="62"/>
      <c r="O174" s="62"/>
      <c r="P174" s="62"/>
      <c r="Q174" s="62"/>
      <c r="R174" s="62"/>
      <c r="S174" s="62"/>
      <c r="T174" s="62"/>
      <c r="U174" s="62"/>
      <c r="V174" s="62"/>
      <c r="W174" s="62"/>
      <c r="X174" s="62"/>
      <c r="Y174" s="62"/>
    </row>
    <row r="175" spans="1:38" ht="21" customHeight="1">
      <c r="A175" s="2"/>
      <c r="B175" s="7"/>
      <c r="C175" s="95"/>
      <c r="D175" s="96"/>
      <c r="E175" s="731" t="s">
        <v>168</v>
      </c>
      <c r="G175" s="67"/>
      <c r="H175" s="67"/>
      <c r="I175" s="67"/>
      <c r="J175" s="192">
        <f t="shared" si="37"/>
        <v>-6</v>
      </c>
      <c r="K175" s="192">
        <f t="shared" si="36"/>
        <v>25</v>
      </c>
      <c r="M175" s="62"/>
      <c r="N175" s="62"/>
      <c r="O175" s="62"/>
      <c r="P175" s="62"/>
      <c r="Q175" s="62"/>
      <c r="R175" s="62"/>
      <c r="S175" s="62"/>
      <c r="T175" s="62"/>
      <c r="U175" s="62"/>
      <c r="V175" s="62"/>
      <c r="W175" s="62"/>
      <c r="X175" s="62"/>
      <c r="Y175" s="62"/>
    </row>
    <row r="176" spans="1:38" ht="21" customHeight="1">
      <c r="A176" s="2"/>
      <c r="B176" s="7"/>
      <c r="C176" s="95"/>
      <c r="D176" s="96"/>
      <c r="E176" s="731"/>
      <c r="G176" s="67"/>
      <c r="H176" s="67"/>
      <c r="I176" s="67"/>
      <c r="J176" s="192">
        <f t="shared" si="37"/>
        <v>-5</v>
      </c>
      <c r="K176" s="192">
        <f t="shared" si="36"/>
        <v>16</v>
      </c>
      <c r="M176" s="62"/>
      <c r="N176" s="62"/>
      <c r="O176" s="62"/>
      <c r="P176" s="62"/>
      <c r="Q176" s="62"/>
      <c r="R176" s="62"/>
      <c r="S176" s="62"/>
      <c r="T176" s="62"/>
      <c r="U176" s="62"/>
      <c r="V176" s="62"/>
      <c r="W176" s="62"/>
      <c r="X176" s="62"/>
      <c r="Y176" s="62"/>
    </row>
    <row r="177" spans="1:25" ht="21" customHeight="1">
      <c r="A177" s="2"/>
      <c r="B177" s="7"/>
      <c r="C177" s="95"/>
      <c r="D177" s="96"/>
      <c r="E177" s="149"/>
      <c r="G177" s="67"/>
      <c r="H177" s="67"/>
      <c r="I177" s="67"/>
      <c r="J177" s="192">
        <f t="shared" si="37"/>
        <v>-4</v>
      </c>
      <c r="K177" s="192">
        <f t="shared" si="36"/>
        <v>9</v>
      </c>
      <c r="M177" s="62"/>
      <c r="N177" s="62"/>
      <c r="O177" s="62"/>
      <c r="P177" s="62"/>
      <c r="Q177" s="62"/>
      <c r="R177" s="62"/>
      <c r="S177" s="62"/>
      <c r="T177" s="62"/>
      <c r="U177" s="62"/>
      <c r="V177" s="62"/>
      <c r="W177" s="62"/>
      <c r="X177" s="62"/>
      <c r="Y177" s="62"/>
    </row>
    <row r="178" spans="1:25" ht="21" customHeight="1">
      <c r="A178" s="2"/>
      <c r="B178" s="7"/>
      <c r="C178" s="95"/>
      <c r="D178" s="96"/>
      <c r="E178" s="7"/>
      <c r="G178" s="67"/>
      <c r="H178" s="67"/>
      <c r="I178" s="67"/>
      <c r="J178" s="192">
        <f t="shared" si="37"/>
        <v>-3</v>
      </c>
      <c r="K178" s="192">
        <f t="shared" si="36"/>
        <v>4</v>
      </c>
      <c r="M178" s="62"/>
      <c r="N178" s="62"/>
      <c r="O178" s="62"/>
      <c r="P178" s="62"/>
      <c r="Q178" s="62"/>
      <c r="R178" s="62"/>
      <c r="S178" s="62"/>
      <c r="T178" s="62"/>
      <c r="U178" s="62"/>
      <c r="V178" s="62"/>
      <c r="W178" s="62"/>
      <c r="X178" s="62"/>
      <c r="Y178" s="62"/>
    </row>
    <row r="179" spans="1:25" ht="21" customHeight="1">
      <c r="A179" s="2"/>
      <c r="B179" s="7"/>
      <c r="C179" s="95"/>
      <c r="D179" s="96"/>
      <c r="E179" s="7"/>
      <c r="G179" s="67"/>
      <c r="H179" s="67"/>
      <c r="I179" s="67"/>
      <c r="J179" s="192">
        <f t="shared" si="37"/>
        <v>-2</v>
      </c>
      <c r="K179" s="192">
        <f t="shared" si="36"/>
        <v>1</v>
      </c>
      <c r="M179" s="62"/>
      <c r="N179" s="62"/>
      <c r="O179" s="62"/>
      <c r="P179" s="62"/>
      <c r="Q179" s="62"/>
      <c r="R179" s="62"/>
      <c r="S179" s="62"/>
      <c r="T179" s="62"/>
      <c r="U179" s="62"/>
      <c r="V179" s="62"/>
      <c r="W179" s="62"/>
      <c r="X179" s="62"/>
      <c r="Y179" s="62"/>
    </row>
    <row r="180" spans="1:25" ht="21" customHeight="1">
      <c r="A180" s="2"/>
      <c r="B180" s="7"/>
      <c r="C180" s="95"/>
      <c r="D180" s="96"/>
      <c r="E180" s="7"/>
      <c r="G180" s="67"/>
      <c r="H180" s="67"/>
      <c r="I180" s="67"/>
      <c r="J180" s="192">
        <f t="shared" si="37"/>
        <v>-1</v>
      </c>
      <c r="K180" s="192">
        <f t="shared" si="36"/>
        <v>0</v>
      </c>
      <c r="M180" s="62"/>
      <c r="N180" s="62"/>
      <c r="O180" s="62"/>
      <c r="P180" s="62"/>
      <c r="Q180" s="62"/>
      <c r="R180" s="62"/>
      <c r="S180" s="62"/>
      <c r="T180" s="62"/>
      <c r="U180" s="62"/>
      <c r="V180" s="62"/>
      <c r="W180" s="62"/>
      <c r="X180" s="62"/>
      <c r="Y180" s="62"/>
    </row>
    <row r="181" spans="1:25" ht="21" customHeight="1">
      <c r="A181" s="2"/>
      <c r="B181" s="7"/>
      <c r="C181" s="95"/>
      <c r="D181" s="96"/>
      <c r="E181" s="7"/>
      <c r="G181" s="67"/>
      <c r="H181" s="67"/>
      <c r="I181" s="67"/>
      <c r="J181" s="192">
        <f t="shared" si="37"/>
        <v>0</v>
      </c>
      <c r="K181" s="192">
        <f t="shared" si="36"/>
        <v>1</v>
      </c>
      <c r="M181" s="62"/>
      <c r="N181" s="62"/>
      <c r="O181" s="62"/>
      <c r="P181" s="62"/>
      <c r="Q181" s="62"/>
      <c r="R181" s="62"/>
      <c r="S181" s="62"/>
      <c r="T181" s="62"/>
      <c r="U181" s="62"/>
      <c r="V181" s="62"/>
      <c r="W181" s="62"/>
      <c r="X181" s="62"/>
      <c r="Y181" s="62"/>
    </row>
    <row r="182" spans="1:25" ht="21" customHeight="1">
      <c r="A182" s="2"/>
      <c r="B182" s="7"/>
      <c r="C182" s="95"/>
      <c r="D182" s="96"/>
      <c r="E182" s="7"/>
      <c r="G182" s="67"/>
      <c r="H182" s="67"/>
      <c r="I182" s="67"/>
      <c r="J182" s="192">
        <f t="shared" si="37"/>
        <v>1</v>
      </c>
      <c r="K182" s="192">
        <f t="shared" si="36"/>
        <v>4</v>
      </c>
      <c r="M182" s="62"/>
      <c r="N182" s="62"/>
      <c r="O182" s="62"/>
      <c r="P182" s="62"/>
      <c r="Q182" s="62"/>
      <c r="R182" s="62"/>
      <c r="S182" s="62"/>
      <c r="T182" s="62"/>
      <c r="U182" s="62"/>
      <c r="V182" s="62"/>
      <c r="W182" s="62"/>
      <c r="X182" s="62"/>
      <c r="Y182" s="62"/>
    </row>
    <row r="183" spans="1:25" ht="21" customHeight="1">
      <c r="A183" s="2"/>
      <c r="B183" s="7"/>
      <c r="C183" s="95"/>
      <c r="D183" s="96"/>
      <c r="E183" s="7"/>
      <c r="G183" s="67"/>
      <c r="H183" s="67"/>
      <c r="I183" s="67"/>
      <c r="J183" s="192">
        <f t="shared" si="37"/>
        <v>2</v>
      </c>
      <c r="K183" s="192">
        <f t="shared" si="36"/>
        <v>9</v>
      </c>
      <c r="M183" s="62"/>
      <c r="N183" s="62"/>
      <c r="O183" s="62"/>
      <c r="P183" s="62"/>
      <c r="Q183" s="62"/>
      <c r="R183" s="62"/>
      <c r="S183" s="62"/>
      <c r="T183" s="62"/>
      <c r="U183" s="62"/>
      <c r="V183" s="62"/>
      <c r="W183" s="62"/>
      <c r="X183" s="62"/>
      <c r="Y183" s="62"/>
    </row>
    <row r="184" spans="1:25" ht="21" customHeight="1">
      <c r="A184" s="2"/>
      <c r="B184" s="7"/>
      <c r="C184" s="95"/>
      <c r="D184" s="96"/>
      <c r="E184" s="7"/>
      <c r="G184" s="67"/>
      <c r="H184" s="67"/>
      <c r="I184" s="67"/>
      <c r="J184" s="192">
        <f t="shared" si="37"/>
        <v>3</v>
      </c>
      <c r="K184" s="192">
        <f t="shared" si="36"/>
        <v>16</v>
      </c>
      <c r="M184" s="62"/>
      <c r="N184" s="62"/>
      <c r="O184" s="62"/>
      <c r="P184" s="62"/>
      <c r="Q184" s="62"/>
      <c r="R184" s="62"/>
      <c r="S184" s="62"/>
      <c r="T184" s="62"/>
      <c r="U184" s="62"/>
      <c r="V184" s="62"/>
      <c r="W184" s="62"/>
      <c r="X184" s="62"/>
      <c r="Y184" s="62"/>
    </row>
    <row r="185" spans="1:25" ht="21" customHeight="1">
      <c r="A185" s="2"/>
      <c r="B185" s="7"/>
      <c r="C185" s="95"/>
      <c r="D185" s="96"/>
      <c r="E185" s="7"/>
      <c r="G185" s="67"/>
      <c r="H185" s="67"/>
      <c r="I185" s="67"/>
      <c r="J185" s="192">
        <f t="shared" si="37"/>
        <v>4</v>
      </c>
      <c r="K185" s="192">
        <f t="shared" si="36"/>
        <v>25</v>
      </c>
      <c r="M185" s="62"/>
      <c r="N185" s="62"/>
      <c r="O185" s="62"/>
      <c r="P185" s="62"/>
      <c r="Q185" s="62"/>
      <c r="R185" s="62"/>
      <c r="S185" s="62"/>
      <c r="T185" s="62"/>
      <c r="U185" s="62"/>
      <c r="V185" s="62"/>
      <c r="W185" s="62"/>
      <c r="X185" s="62"/>
      <c r="Y185" s="62"/>
    </row>
    <row r="186" spans="1:25" ht="21" customHeight="1">
      <c r="A186" s="2"/>
      <c r="B186" s="7"/>
      <c r="C186" s="95"/>
      <c r="D186" s="96"/>
      <c r="E186" s="7"/>
      <c r="G186" s="67"/>
      <c r="H186" s="67"/>
      <c r="I186" s="67"/>
      <c r="J186" s="192">
        <f t="shared" si="37"/>
        <v>5</v>
      </c>
      <c r="K186" s="192">
        <f t="shared" si="36"/>
        <v>36</v>
      </c>
      <c r="M186" s="62"/>
      <c r="N186" s="62"/>
      <c r="O186" s="62"/>
      <c r="P186" s="62"/>
      <c r="Q186" s="62"/>
      <c r="R186" s="62"/>
      <c r="S186" s="62"/>
      <c r="T186" s="62"/>
      <c r="U186" s="62"/>
      <c r="V186" s="62"/>
      <c r="W186" s="62"/>
      <c r="X186" s="62"/>
      <c r="Y186" s="62"/>
    </row>
    <row r="187" spans="1:25" ht="21" customHeight="1">
      <c r="A187" s="2"/>
      <c r="B187" s="7"/>
      <c r="C187" s="95"/>
      <c r="D187" s="96"/>
      <c r="E187" s="7"/>
      <c r="G187" s="67"/>
      <c r="H187" s="67"/>
      <c r="I187" s="67"/>
      <c r="J187" s="192">
        <f t="shared" si="37"/>
        <v>6</v>
      </c>
      <c r="K187" s="192">
        <f t="shared" si="36"/>
        <v>49</v>
      </c>
    </row>
    <row r="188" spans="1:25" ht="21" customHeight="1">
      <c r="A188" s="2"/>
      <c r="B188" s="7"/>
      <c r="C188" s="95"/>
      <c r="D188" s="96"/>
      <c r="E188" s="7"/>
      <c r="G188" s="67"/>
      <c r="H188" s="67"/>
      <c r="I188" s="67"/>
      <c r="J188" s="192">
        <f t="shared" si="37"/>
        <v>7</v>
      </c>
      <c r="K188" s="192">
        <f t="shared" si="36"/>
        <v>64</v>
      </c>
    </row>
    <row r="189" spans="1:25" ht="21" customHeight="1">
      <c r="A189" s="2"/>
      <c r="B189" s="7"/>
      <c r="C189" s="95"/>
      <c r="D189" s="96"/>
      <c r="E189" s="7"/>
      <c r="J189" s="192">
        <f t="shared" si="37"/>
        <v>8</v>
      </c>
      <c r="K189" s="192">
        <f t="shared" si="36"/>
        <v>81</v>
      </c>
    </row>
    <row r="190" spans="1:25" ht="21" customHeight="1">
      <c r="A190" s="2"/>
      <c r="B190" s="7"/>
      <c r="C190" s="95"/>
      <c r="D190" s="96"/>
      <c r="E190" s="7"/>
      <c r="J190" s="192">
        <f t="shared" si="37"/>
        <v>9</v>
      </c>
      <c r="K190" s="192">
        <f t="shared" si="36"/>
        <v>100</v>
      </c>
    </row>
    <row r="191" spans="1:25" ht="21" customHeight="1">
      <c r="A191" s="2"/>
      <c r="B191" s="7"/>
      <c r="C191" s="95"/>
      <c r="D191" s="96"/>
      <c r="E191" s="7"/>
      <c r="J191" s="192">
        <f t="shared" si="37"/>
        <v>10</v>
      </c>
      <c r="K191" s="192">
        <f t="shared" si="36"/>
        <v>121</v>
      </c>
    </row>
    <row r="192" spans="1:25" ht="21" customHeight="1">
      <c r="A192" s="2"/>
      <c r="B192" s="7"/>
      <c r="C192" s="95"/>
      <c r="D192" s="96"/>
      <c r="E192" s="7"/>
    </row>
    <row r="193" spans="1:57" ht="21" customHeight="1">
      <c r="A193" s="2"/>
      <c r="B193" s="7"/>
      <c r="C193" s="95"/>
      <c r="D193" s="96"/>
      <c r="E193" s="247"/>
      <c r="P193" s="67"/>
      <c r="Q193" s="67"/>
      <c r="R193" s="67"/>
      <c r="S193" s="67"/>
      <c r="T193" s="67"/>
      <c r="U193" s="67"/>
      <c r="V193" s="67"/>
      <c r="W193" s="67"/>
      <c r="X193" s="67"/>
      <c r="Y193" s="67"/>
      <c r="Z193" s="67"/>
      <c r="AA193" s="67"/>
    </row>
    <row r="194" spans="1:57" ht="21" customHeight="1">
      <c r="A194" s="2"/>
      <c r="B194" s="7"/>
      <c r="C194" s="95"/>
      <c r="D194" s="96"/>
      <c r="E194" s="247" t="s">
        <v>169</v>
      </c>
      <c r="I194" s="738" t="s">
        <v>170</v>
      </c>
      <c r="J194" s="739"/>
      <c r="K194" s="739"/>
      <c r="L194" s="739"/>
    </row>
    <row r="195" spans="1:57" ht="21" customHeight="1">
      <c r="A195" s="2"/>
      <c r="B195" s="7"/>
      <c r="C195" s="95"/>
      <c r="D195" s="96"/>
      <c r="E195" s="672" t="s">
        <v>171</v>
      </c>
      <c r="I195" s="738"/>
      <c r="J195" s="739"/>
      <c r="K195" s="739"/>
      <c r="L195" s="739"/>
    </row>
    <row r="196" spans="1:57" ht="21" customHeight="1">
      <c r="A196" s="2"/>
      <c r="B196" s="7"/>
      <c r="C196" s="95"/>
      <c r="D196" s="96"/>
      <c r="E196" s="672"/>
      <c r="G196" s="670" t="s">
        <v>58</v>
      </c>
      <c r="H196" s="670"/>
      <c r="I196" s="67"/>
      <c r="J196" s="670"/>
      <c r="K196" s="670"/>
      <c r="N196" s="150"/>
      <c r="O196" s="67"/>
      <c r="P196" s="67"/>
      <c r="AB196" s="734" t="s">
        <v>58</v>
      </c>
      <c r="AC196" s="734"/>
      <c r="AE196" s="735" t="s">
        <v>172</v>
      </c>
      <c r="AF196" s="735"/>
      <c r="AG196" s="735"/>
      <c r="AH196" s="735"/>
      <c r="AI196" s="735"/>
      <c r="AJ196" s="735"/>
      <c r="AK196" s="735"/>
      <c r="AL196" s="735"/>
      <c r="AM196" s="735"/>
      <c r="AN196" s="735"/>
      <c r="AO196" s="735"/>
      <c r="AP196" s="735"/>
      <c r="AQ196" s="735"/>
      <c r="AR196" s="735"/>
      <c r="AS196" s="735"/>
      <c r="AT196" s="735"/>
      <c r="AU196" s="735"/>
      <c r="AV196" s="735"/>
      <c r="AW196" s="735"/>
      <c r="AX196" s="735"/>
      <c r="AY196" s="735"/>
      <c r="AZ196" s="735"/>
      <c r="BA196" s="735"/>
      <c r="BB196" s="735"/>
      <c r="BC196" s="735"/>
      <c r="BD196" s="735"/>
      <c r="BE196" s="735"/>
    </row>
    <row r="197" spans="1:57" ht="21" customHeight="1">
      <c r="A197" s="2"/>
      <c r="B197" s="7"/>
      <c r="C197" s="95"/>
      <c r="D197" s="96"/>
      <c r="E197" s="672"/>
      <c r="G197" s="244" t="s">
        <v>125</v>
      </c>
      <c r="H197" s="110">
        <v>24</v>
      </c>
      <c r="I197" s="67"/>
      <c r="J197" s="245" t="s">
        <v>83</v>
      </c>
      <c r="K197" s="246" t="s">
        <v>70</v>
      </c>
      <c r="M197" s="68"/>
      <c r="N197" s="68"/>
      <c r="O197" s="68"/>
      <c r="P197" s="68"/>
      <c r="Q197" s="68"/>
      <c r="R197" s="68"/>
      <c r="S197" s="68"/>
      <c r="T197" s="68"/>
      <c r="U197" s="68"/>
      <c r="V197" s="68"/>
      <c r="W197" s="68"/>
      <c r="X197" s="68"/>
      <c r="Y197" s="68"/>
      <c r="Z197" s="68"/>
      <c r="AB197" s="231" t="s">
        <v>60</v>
      </c>
      <c r="AC197" s="176">
        <v>1</v>
      </c>
    </row>
    <row r="198" spans="1:57" ht="21" customHeight="1">
      <c r="A198" s="2"/>
      <c r="B198" s="7"/>
      <c r="C198" s="95"/>
      <c r="D198" s="96"/>
      <c r="E198" s="672"/>
      <c r="G198" s="244" t="s">
        <v>131</v>
      </c>
      <c r="H198" s="110">
        <v>-10</v>
      </c>
      <c r="I198" s="67"/>
      <c r="J198" s="248">
        <f>H198</f>
        <v>-10</v>
      </c>
      <c r="K198" s="249">
        <f t="shared" ref="K198:K218" si="38">H$197/J198</f>
        <v>-2.4</v>
      </c>
      <c r="M198" s="68"/>
      <c r="N198" s="68"/>
      <c r="O198" s="68"/>
      <c r="P198" s="68"/>
      <c r="Q198" s="68"/>
      <c r="R198" s="68"/>
      <c r="S198" s="68"/>
      <c r="T198" s="68"/>
      <c r="U198" s="68"/>
      <c r="V198" s="68"/>
      <c r="W198" s="68"/>
      <c r="X198" s="68"/>
      <c r="Y198" s="68"/>
      <c r="Z198" s="68"/>
      <c r="AB198" s="231" t="s">
        <v>61</v>
      </c>
      <c r="AC198" s="176">
        <v>1</v>
      </c>
      <c r="AE198" s="142"/>
      <c r="AF198" s="250">
        <f t="shared" ref="AF198:AP198" si="39">AG$198-$AC$198</f>
        <v>-12</v>
      </c>
      <c r="AG198" s="250">
        <f t="shared" si="39"/>
        <v>-11</v>
      </c>
      <c r="AH198" s="250">
        <f t="shared" si="39"/>
        <v>-10</v>
      </c>
      <c r="AI198" s="250">
        <f t="shared" si="39"/>
        <v>-9</v>
      </c>
      <c r="AJ198" s="250">
        <f t="shared" si="39"/>
        <v>-8</v>
      </c>
      <c r="AK198" s="250">
        <f t="shared" si="39"/>
        <v>-7</v>
      </c>
      <c r="AL198" s="250">
        <f t="shared" si="39"/>
        <v>-6</v>
      </c>
      <c r="AM198" s="250">
        <f t="shared" si="39"/>
        <v>-5</v>
      </c>
      <c r="AN198" s="250">
        <f t="shared" si="39"/>
        <v>-4</v>
      </c>
      <c r="AO198" s="250">
        <f t="shared" si="39"/>
        <v>-3</v>
      </c>
      <c r="AP198" s="250">
        <f t="shared" si="39"/>
        <v>-2</v>
      </c>
      <c r="AQ198" s="250">
        <f>AR$198-$AC$198</f>
        <v>-1</v>
      </c>
      <c r="AR198" s="251">
        <v>0</v>
      </c>
      <c r="AS198" s="252">
        <f>$AC$198</f>
        <v>1</v>
      </c>
      <c r="AT198" s="252">
        <f>AS198+$AC$198</f>
        <v>2</v>
      </c>
      <c r="AU198" s="252">
        <f t="shared" ref="AU198:BD198" si="40">AT198+$AC$198</f>
        <v>3</v>
      </c>
      <c r="AV198" s="252">
        <f t="shared" si="40"/>
        <v>4</v>
      </c>
      <c r="AW198" s="252">
        <f t="shared" si="40"/>
        <v>5</v>
      </c>
      <c r="AX198" s="252">
        <f t="shared" si="40"/>
        <v>6</v>
      </c>
      <c r="AY198" s="252">
        <f t="shared" si="40"/>
        <v>7</v>
      </c>
      <c r="AZ198" s="252">
        <f t="shared" si="40"/>
        <v>8</v>
      </c>
      <c r="BA198" s="252">
        <f t="shared" si="40"/>
        <v>9</v>
      </c>
      <c r="BB198" s="252">
        <f t="shared" si="40"/>
        <v>10</v>
      </c>
      <c r="BC198" s="252">
        <f t="shared" si="40"/>
        <v>11</v>
      </c>
      <c r="BD198" s="252">
        <f t="shared" si="40"/>
        <v>12</v>
      </c>
      <c r="BE198" s="142"/>
    </row>
    <row r="199" spans="1:57" ht="21" customHeight="1">
      <c r="A199" s="2"/>
      <c r="B199" s="7"/>
      <c r="C199" s="95"/>
      <c r="D199" s="96"/>
      <c r="E199" s="253" t="s">
        <v>173</v>
      </c>
      <c r="G199" s="244" t="s">
        <v>61</v>
      </c>
      <c r="H199" s="110">
        <v>1</v>
      </c>
      <c r="I199" s="67"/>
      <c r="J199" s="248">
        <f t="shared" ref="J199:J218" si="41">J198+H$199</f>
        <v>-9</v>
      </c>
      <c r="K199" s="249">
        <f t="shared" si="38"/>
        <v>-2.6666666666666665</v>
      </c>
      <c r="M199" s="68"/>
      <c r="N199" s="68"/>
      <c r="O199" s="68"/>
      <c r="P199" s="68"/>
      <c r="Q199" s="68"/>
      <c r="R199" s="68"/>
      <c r="S199" s="68"/>
      <c r="T199" s="68"/>
      <c r="U199" s="68"/>
      <c r="V199" s="68"/>
      <c r="W199" s="68"/>
      <c r="X199" s="68"/>
      <c r="Y199" s="68"/>
      <c r="Z199" s="68"/>
      <c r="AB199" s="231" t="s">
        <v>75</v>
      </c>
      <c r="AC199" s="176">
        <v>1</v>
      </c>
      <c r="AE199" s="252">
        <f t="shared" ref="AE199:AE208" si="42">AE200+$AC$200</f>
        <v>12</v>
      </c>
      <c r="AF199" s="254">
        <f>$AE199*AF$198</f>
        <v>-144</v>
      </c>
      <c r="AG199" s="254">
        <f t="shared" ref="AG199:AV214" si="43">$AE199*AG$198</f>
        <v>-132</v>
      </c>
      <c r="AH199" s="254">
        <f t="shared" si="43"/>
        <v>-120</v>
      </c>
      <c r="AI199" s="254">
        <f t="shared" si="43"/>
        <v>-108</v>
      </c>
      <c r="AJ199" s="254">
        <f t="shared" si="43"/>
        <v>-96</v>
      </c>
      <c r="AK199" s="254">
        <f t="shared" si="43"/>
        <v>-84</v>
      </c>
      <c r="AL199" s="254">
        <f t="shared" si="43"/>
        <v>-72</v>
      </c>
      <c r="AM199" s="254">
        <f t="shared" si="43"/>
        <v>-60</v>
      </c>
      <c r="AN199" s="254">
        <f t="shared" si="43"/>
        <v>-48</v>
      </c>
      <c r="AO199" s="254">
        <f t="shared" si="43"/>
        <v>-36</v>
      </c>
      <c r="AP199" s="254">
        <f t="shared" si="43"/>
        <v>-24</v>
      </c>
      <c r="AQ199" s="254">
        <f t="shared" si="43"/>
        <v>-12</v>
      </c>
      <c r="AR199" s="255">
        <f t="shared" si="43"/>
        <v>0</v>
      </c>
      <c r="AS199" s="254">
        <f t="shared" si="43"/>
        <v>12</v>
      </c>
      <c r="AT199" s="254">
        <f t="shared" si="43"/>
        <v>24</v>
      </c>
      <c r="AU199" s="254">
        <f t="shared" si="43"/>
        <v>36</v>
      </c>
      <c r="AV199" s="254">
        <f t="shared" si="43"/>
        <v>48</v>
      </c>
      <c r="AW199" s="254">
        <f t="shared" ref="AW199:BD214" si="44">$AE199*AW$198</f>
        <v>60</v>
      </c>
      <c r="AX199" s="254">
        <f t="shared" si="44"/>
        <v>72</v>
      </c>
      <c r="AY199" s="254">
        <f t="shared" si="44"/>
        <v>84</v>
      </c>
      <c r="AZ199" s="254">
        <f t="shared" si="44"/>
        <v>96</v>
      </c>
      <c r="BA199" s="254">
        <f t="shared" si="44"/>
        <v>108</v>
      </c>
      <c r="BB199" s="254">
        <f t="shared" si="44"/>
        <v>120</v>
      </c>
      <c r="BC199" s="254">
        <f t="shared" si="44"/>
        <v>132</v>
      </c>
      <c r="BD199" s="254">
        <f t="shared" si="44"/>
        <v>144</v>
      </c>
      <c r="BE199" s="252">
        <f t="shared" ref="BE199:BE208" si="45">BE200+$AC$200</f>
        <v>11</v>
      </c>
    </row>
    <row r="200" spans="1:57" ht="21" customHeight="1">
      <c r="A200" s="2"/>
      <c r="B200" s="7"/>
      <c r="C200" s="95"/>
      <c r="D200" s="96"/>
      <c r="E200" s="692" t="s">
        <v>174</v>
      </c>
      <c r="I200" s="67"/>
      <c r="J200" s="248">
        <f t="shared" si="41"/>
        <v>-8</v>
      </c>
      <c r="K200" s="249">
        <f t="shared" si="38"/>
        <v>-3</v>
      </c>
      <c r="M200" s="68"/>
      <c r="N200" s="68"/>
      <c r="O200" s="68"/>
      <c r="P200" s="68"/>
      <c r="Q200" s="68"/>
      <c r="R200" s="68"/>
      <c r="S200" s="68"/>
      <c r="T200" s="68"/>
      <c r="U200" s="68"/>
      <c r="V200" s="68"/>
      <c r="W200" s="68"/>
      <c r="X200" s="68"/>
      <c r="Y200" s="68"/>
      <c r="Z200" s="68"/>
      <c r="AB200" s="231" t="s">
        <v>77</v>
      </c>
      <c r="AC200" s="176">
        <v>1</v>
      </c>
      <c r="AE200" s="252">
        <f t="shared" si="42"/>
        <v>11</v>
      </c>
      <c r="AF200" s="254">
        <f t="shared" ref="AF200:AU215" si="46">$AE200*AF$198</f>
        <v>-132</v>
      </c>
      <c r="AG200" s="254">
        <f t="shared" si="43"/>
        <v>-121</v>
      </c>
      <c r="AH200" s="254">
        <f t="shared" si="43"/>
        <v>-110</v>
      </c>
      <c r="AI200" s="254">
        <f t="shared" si="43"/>
        <v>-99</v>
      </c>
      <c r="AJ200" s="254">
        <f t="shared" si="43"/>
        <v>-88</v>
      </c>
      <c r="AK200" s="254">
        <f t="shared" si="43"/>
        <v>-77</v>
      </c>
      <c r="AL200" s="254">
        <f t="shared" si="43"/>
        <v>-66</v>
      </c>
      <c r="AM200" s="254">
        <f t="shared" si="43"/>
        <v>-55</v>
      </c>
      <c r="AN200" s="254">
        <f t="shared" si="43"/>
        <v>-44</v>
      </c>
      <c r="AO200" s="254">
        <f t="shared" si="43"/>
        <v>-33</v>
      </c>
      <c r="AP200" s="254">
        <f t="shared" si="43"/>
        <v>-22</v>
      </c>
      <c r="AQ200" s="254">
        <f t="shared" si="43"/>
        <v>-11</v>
      </c>
      <c r="AR200" s="255">
        <f t="shared" si="43"/>
        <v>0</v>
      </c>
      <c r="AS200" s="254">
        <f t="shared" si="43"/>
        <v>11</v>
      </c>
      <c r="AT200" s="254">
        <f t="shared" si="43"/>
        <v>22</v>
      </c>
      <c r="AU200" s="254">
        <f t="shared" si="43"/>
        <v>33</v>
      </c>
      <c r="AV200" s="254">
        <f t="shared" si="43"/>
        <v>44</v>
      </c>
      <c r="AW200" s="254">
        <f t="shared" si="44"/>
        <v>55</v>
      </c>
      <c r="AX200" s="254">
        <f t="shared" si="44"/>
        <v>66</v>
      </c>
      <c r="AY200" s="254">
        <f t="shared" si="44"/>
        <v>77</v>
      </c>
      <c r="AZ200" s="254">
        <f t="shared" si="44"/>
        <v>88</v>
      </c>
      <c r="BA200" s="254">
        <f t="shared" si="44"/>
        <v>99</v>
      </c>
      <c r="BB200" s="254">
        <f t="shared" si="44"/>
        <v>110</v>
      </c>
      <c r="BC200" s="254">
        <f t="shared" si="44"/>
        <v>121</v>
      </c>
      <c r="BD200" s="254">
        <f t="shared" si="44"/>
        <v>132</v>
      </c>
      <c r="BE200" s="252">
        <f t="shared" si="45"/>
        <v>10</v>
      </c>
    </row>
    <row r="201" spans="1:57" ht="21" customHeight="1">
      <c r="A201" s="2"/>
      <c r="B201" s="7"/>
      <c r="C201" s="95"/>
      <c r="D201" s="96"/>
      <c r="E201" s="692"/>
      <c r="I201" s="67"/>
      <c r="J201" s="248">
        <f t="shared" si="41"/>
        <v>-7</v>
      </c>
      <c r="K201" s="249">
        <f t="shared" si="38"/>
        <v>-3.4285714285714284</v>
      </c>
      <c r="M201" s="68"/>
      <c r="N201" s="68"/>
      <c r="O201" s="68"/>
      <c r="P201" s="68"/>
      <c r="Q201" s="68"/>
      <c r="R201" s="68"/>
      <c r="S201" s="68"/>
      <c r="T201" s="68"/>
      <c r="U201" s="68"/>
      <c r="V201" s="68"/>
      <c r="W201" s="68"/>
      <c r="X201" s="68"/>
      <c r="Y201" s="68"/>
      <c r="Z201" s="68"/>
      <c r="AB201" s="231" t="s">
        <v>125</v>
      </c>
      <c r="AC201" s="176">
        <v>12</v>
      </c>
      <c r="AE201" s="252">
        <f t="shared" si="42"/>
        <v>10</v>
      </c>
      <c r="AF201" s="254">
        <f t="shared" si="46"/>
        <v>-120</v>
      </c>
      <c r="AG201" s="254">
        <f t="shared" si="43"/>
        <v>-110</v>
      </c>
      <c r="AH201" s="254">
        <f t="shared" si="43"/>
        <v>-100</v>
      </c>
      <c r="AI201" s="254">
        <f t="shared" si="43"/>
        <v>-90</v>
      </c>
      <c r="AJ201" s="254">
        <f t="shared" si="43"/>
        <v>-80</v>
      </c>
      <c r="AK201" s="254">
        <f t="shared" si="43"/>
        <v>-70</v>
      </c>
      <c r="AL201" s="254">
        <f t="shared" si="43"/>
        <v>-60</v>
      </c>
      <c r="AM201" s="254">
        <f t="shared" si="43"/>
        <v>-50</v>
      </c>
      <c r="AN201" s="254">
        <f t="shared" si="43"/>
        <v>-40</v>
      </c>
      <c r="AO201" s="254">
        <f t="shared" si="43"/>
        <v>-30</v>
      </c>
      <c r="AP201" s="254">
        <f t="shared" si="43"/>
        <v>-20</v>
      </c>
      <c r="AQ201" s="254">
        <f t="shared" si="43"/>
        <v>-10</v>
      </c>
      <c r="AR201" s="255">
        <f t="shared" si="43"/>
        <v>0</v>
      </c>
      <c r="AS201" s="254">
        <f t="shared" si="43"/>
        <v>10</v>
      </c>
      <c r="AT201" s="254">
        <f t="shared" si="43"/>
        <v>20</v>
      </c>
      <c r="AU201" s="254">
        <f t="shared" si="43"/>
        <v>30</v>
      </c>
      <c r="AV201" s="254">
        <f t="shared" si="43"/>
        <v>40</v>
      </c>
      <c r="AW201" s="254">
        <f t="shared" si="44"/>
        <v>50</v>
      </c>
      <c r="AX201" s="254">
        <f t="shared" si="44"/>
        <v>60</v>
      </c>
      <c r="AY201" s="254">
        <f t="shared" si="44"/>
        <v>70</v>
      </c>
      <c r="AZ201" s="254">
        <f t="shared" si="44"/>
        <v>80</v>
      </c>
      <c r="BA201" s="254">
        <f t="shared" si="44"/>
        <v>90</v>
      </c>
      <c r="BB201" s="254">
        <f t="shared" si="44"/>
        <v>100</v>
      </c>
      <c r="BC201" s="254">
        <f t="shared" si="44"/>
        <v>110</v>
      </c>
      <c r="BD201" s="254">
        <f t="shared" si="44"/>
        <v>120</v>
      </c>
      <c r="BE201" s="252">
        <f t="shared" si="45"/>
        <v>9</v>
      </c>
    </row>
    <row r="202" spans="1:57" ht="21" customHeight="1">
      <c r="A202" s="2"/>
      <c r="B202" s="7"/>
      <c r="C202" s="95"/>
      <c r="D202" s="96"/>
      <c r="E202" s="731" t="s">
        <v>175</v>
      </c>
      <c r="G202" s="67"/>
      <c r="H202" s="67"/>
      <c r="I202" s="67"/>
      <c r="J202" s="248">
        <f t="shared" si="41"/>
        <v>-6</v>
      </c>
      <c r="K202" s="249">
        <f t="shared" si="38"/>
        <v>-4</v>
      </c>
      <c r="M202" s="68"/>
      <c r="N202" s="68"/>
      <c r="O202" s="68"/>
      <c r="P202" s="68"/>
      <c r="Q202" s="68"/>
      <c r="R202" s="68"/>
      <c r="S202" s="68"/>
      <c r="T202" s="68"/>
      <c r="U202" s="68"/>
      <c r="V202" s="68"/>
      <c r="W202" s="68"/>
      <c r="X202" s="68"/>
      <c r="Y202" s="68"/>
      <c r="Z202" s="68"/>
      <c r="AE202" s="252">
        <f t="shared" si="42"/>
        <v>9</v>
      </c>
      <c r="AF202" s="254">
        <f t="shared" si="46"/>
        <v>-108</v>
      </c>
      <c r="AG202" s="254">
        <f t="shared" si="43"/>
        <v>-99</v>
      </c>
      <c r="AH202" s="254">
        <f t="shared" si="43"/>
        <v>-90</v>
      </c>
      <c r="AI202" s="254">
        <f t="shared" si="43"/>
        <v>-81</v>
      </c>
      <c r="AJ202" s="254">
        <f t="shared" si="43"/>
        <v>-72</v>
      </c>
      <c r="AK202" s="254">
        <f t="shared" si="43"/>
        <v>-63</v>
      </c>
      <c r="AL202" s="254">
        <f t="shared" si="43"/>
        <v>-54</v>
      </c>
      <c r="AM202" s="254">
        <f t="shared" si="43"/>
        <v>-45</v>
      </c>
      <c r="AN202" s="254">
        <f t="shared" si="43"/>
        <v>-36</v>
      </c>
      <c r="AO202" s="254">
        <f t="shared" si="43"/>
        <v>-27</v>
      </c>
      <c r="AP202" s="254">
        <f t="shared" si="43"/>
        <v>-18</v>
      </c>
      <c r="AQ202" s="254">
        <f t="shared" si="43"/>
        <v>-9</v>
      </c>
      <c r="AR202" s="255">
        <f t="shared" si="43"/>
        <v>0</v>
      </c>
      <c r="AS202" s="254">
        <f t="shared" si="43"/>
        <v>9</v>
      </c>
      <c r="AT202" s="254">
        <f t="shared" si="43"/>
        <v>18</v>
      </c>
      <c r="AU202" s="254">
        <f t="shared" si="43"/>
        <v>27</v>
      </c>
      <c r="AV202" s="254">
        <f t="shared" si="43"/>
        <v>36</v>
      </c>
      <c r="AW202" s="254">
        <f t="shared" si="44"/>
        <v>45</v>
      </c>
      <c r="AX202" s="254">
        <f t="shared" si="44"/>
        <v>54</v>
      </c>
      <c r="AY202" s="254">
        <f t="shared" si="44"/>
        <v>63</v>
      </c>
      <c r="AZ202" s="254">
        <f t="shared" si="44"/>
        <v>72</v>
      </c>
      <c r="BA202" s="254">
        <f t="shared" si="44"/>
        <v>81</v>
      </c>
      <c r="BB202" s="254">
        <f t="shared" si="44"/>
        <v>90</v>
      </c>
      <c r="BC202" s="254">
        <f t="shared" si="44"/>
        <v>99</v>
      </c>
      <c r="BD202" s="254">
        <f t="shared" si="44"/>
        <v>108</v>
      </c>
      <c r="BE202" s="252">
        <f t="shared" si="45"/>
        <v>8</v>
      </c>
    </row>
    <row r="203" spans="1:57" ht="21" customHeight="1">
      <c r="A203" s="2"/>
      <c r="B203" s="7"/>
      <c r="C203" s="95"/>
      <c r="D203" s="96"/>
      <c r="E203" s="731"/>
      <c r="G203" s="67"/>
      <c r="H203" s="67"/>
      <c r="I203" s="67"/>
      <c r="J203" s="248">
        <f t="shared" si="41"/>
        <v>-5</v>
      </c>
      <c r="K203" s="249">
        <f t="shared" si="38"/>
        <v>-4.8</v>
      </c>
      <c r="M203" s="68"/>
      <c r="N203" s="68"/>
      <c r="O203" s="68"/>
      <c r="P203" s="68"/>
      <c r="Q203" s="68"/>
      <c r="R203" s="68"/>
      <c r="S203" s="68"/>
      <c r="T203" s="68"/>
      <c r="U203" s="68"/>
      <c r="V203" s="68"/>
      <c r="W203" s="68"/>
      <c r="X203" s="68"/>
      <c r="Y203" s="68"/>
      <c r="Z203" s="68"/>
      <c r="AE203" s="252">
        <f t="shared" si="42"/>
        <v>8</v>
      </c>
      <c r="AF203" s="254">
        <f t="shared" si="46"/>
        <v>-96</v>
      </c>
      <c r="AG203" s="254">
        <f t="shared" si="43"/>
        <v>-88</v>
      </c>
      <c r="AH203" s="254">
        <f t="shared" si="43"/>
        <v>-80</v>
      </c>
      <c r="AI203" s="254">
        <f t="shared" si="43"/>
        <v>-72</v>
      </c>
      <c r="AJ203" s="254">
        <f t="shared" si="43"/>
        <v>-64</v>
      </c>
      <c r="AK203" s="254">
        <f t="shared" si="43"/>
        <v>-56</v>
      </c>
      <c r="AL203" s="254">
        <f t="shared" si="43"/>
        <v>-48</v>
      </c>
      <c r="AM203" s="254">
        <f t="shared" si="43"/>
        <v>-40</v>
      </c>
      <c r="AN203" s="254">
        <f t="shared" si="43"/>
        <v>-32</v>
      </c>
      <c r="AO203" s="254">
        <f t="shared" si="43"/>
        <v>-24</v>
      </c>
      <c r="AP203" s="254">
        <f t="shared" si="43"/>
        <v>-16</v>
      </c>
      <c r="AQ203" s="254">
        <f t="shared" si="43"/>
        <v>-8</v>
      </c>
      <c r="AR203" s="255">
        <f t="shared" si="43"/>
        <v>0</v>
      </c>
      <c r="AS203" s="254">
        <f t="shared" si="43"/>
        <v>8</v>
      </c>
      <c r="AT203" s="254">
        <f t="shared" si="43"/>
        <v>16</v>
      </c>
      <c r="AU203" s="254">
        <f t="shared" si="43"/>
        <v>24</v>
      </c>
      <c r="AV203" s="254">
        <f t="shared" si="43"/>
        <v>32</v>
      </c>
      <c r="AW203" s="254">
        <f t="shared" si="44"/>
        <v>40</v>
      </c>
      <c r="AX203" s="254">
        <f t="shared" si="44"/>
        <v>48</v>
      </c>
      <c r="AY203" s="254">
        <f t="shared" si="44"/>
        <v>56</v>
      </c>
      <c r="AZ203" s="254">
        <f t="shared" si="44"/>
        <v>64</v>
      </c>
      <c r="BA203" s="254">
        <f t="shared" si="44"/>
        <v>72</v>
      </c>
      <c r="BB203" s="254">
        <f t="shared" si="44"/>
        <v>80</v>
      </c>
      <c r="BC203" s="254">
        <f t="shared" si="44"/>
        <v>88</v>
      </c>
      <c r="BD203" s="254">
        <f t="shared" si="44"/>
        <v>96</v>
      </c>
      <c r="BE203" s="252">
        <f t="shared" si="45"/>
        <v>7</v>
      </c>
    </row>
    <row r="204" spans="1:57" ht="21" customHeight="1">
      <c r="A204" s="2"/>
      <c r="B204" s="7"/>
      <c r="C204" s="95"/>
      <c r="D204" s="96"/>
      <c r="E204" s="95"/>
      <c r="G204" s="67"/>
      <c r="H204" s="67"/>
      <c r="I204" s="67"/>
      <c r="J204" s="248">
        <f t="shared" si="41"/>
        <v>-4</v>
      </c>
      <c r="K204" s="249">
        <f t="shared" si="38"/>
        <v>-6</v>
      </c>
      <c r="M204" s="68"/>
      <c r="N204" s="68"/>
      <c r="O204" s="68"/>
      <c r="P204" s="68"/>
      <c r="Q204" s="68"/>
      <c r="R204" s="68"/>
      <c r="S204" s="68"/>
      <c r="T204" s="68"/>
      <c r="U204" s="68"/>
      <c r="V204" s="68"/>
      <c r="W204" s="68"/>
      <c r="X204" s="68"/>
      <c r="Y204" s="68"/>
      <c r="Z204" s="68"/>
      <c r="AB204" s="62"/>
      <c r="AE204" s="252">
        <f t="shared" si="42"/>
        <v>7</v>
      </c>
      <c r="AF204" s="254">
        <f t="shared" si="46"/>
        <v>-84</v>
      </c>
      <c r="AG204" s="254">
        <f t="shared" si="43"/>
        <v>-77</v>
      </c>
      <c r="AH204" s="254">
        <f t="shared" si="43"/>
        <v>-70</v>
      </c>
      <c r="AI204" s="254">
        <f t="shared" si="43"/>
        <v>-63</v>
      </c>
      <c r="AJ204" s="254">
        <f t="shared" si="43"/>
        <v>-56</v>
      </c>
      <c r="AK204" s="254">
        <f t="shared" si="43"/>
        <v>-49</v>
      </c>
      <c r="AL204" s="254">
        <f t="shared" si="43"/>
        <v>-42</v>
      </c>
      <c r="AM204" s="254">
        <f t="shared" si="43"/>
        <v>-35</v>
      </c>
      <c r="AN204" s="254">
        <f t="shared" si="43"/>
        <v>-28</v>
      </c>
      <c r="AO204" s="254">
        <f t="shared" si="43"/>
        <v>-21</v>
      </c>
      <c r="AP204" s="254">
        <f t="shared" si="43"/>
        <v>-14</v>
      </c>
      <c r="AQ204" s="254">
        <f t="shared" si="43"/>
        <v>-7</v>
      </c>
      <c r="AR204" s="255">
        <f t="shared" si="43"/>
        <v>0</v>
      </c>
      <c r="AS204" s="254">
        <f t="shared" si="43"/>
        <v>7</v>
      </c>
      <c r="AT204" s="254">
        <f t="shared" si="43"/>
        <v>14</v>
      </c>
      <c r="AU204" s="254">
        <f t="shared" si="43"/>
        <v>21</v>
      </c>
      <c r="AV204" s="254">
        <f t="shared" si="43"/>
        <v>28</v>
      </c>
      <c r="AW204" s="254">
        <f t="shared" si="44"/>
        <v>35</v>
      </c>
      <c r="AX204" s="254">
        <f t="shared" si="44"/>
        <v>42</v>
      </c>
      <c r="AY204" s="254">
        <f t="shared" si="44"/>
        <v>49</v>
      </c>
      <c r="AZ204" s="254">
        <f t="shared" si="44"/>
        <v>56</v>
      </c>
      <c r="BA204" s="254">
        <f t="shared" si="44"/>
        <v>63</v>
      </c>
      <c r="BB204" s="254">
        <f t="shared" si="44"/>
        <v>70</v>
      </c>
      <c r="BC204" s="254">
        <f t="shared" si="44"/>
        <v>77</v>
      </c>
      <c r="BD204" s="254">
        <f t="shared" si="44"/>
        <v>84</v>
      </c>
      <c r="BE204" s="252">
        <f t="shared" si="45"/>
        <v>6</v>
      </c>
    </row>
    <row r="205" spans="1:57" ht="21" customHeight="1">
      <c r="A205" s="2"/>
      <c r="B205" s="7"/>
      <c r="C205" s="95"/>
      <c r="D205" s="96"/>
      <c r="E205" s="95"/>
      <c r="G205" s="67"/>
      <c r="H205" s="67"/>
      <c r="I205" s="67"/>
      <c r="J205" s="248">
        <f t="shared" si="41"/>
        <v>-3</v>
      </c>
      <c r="K205" s="249">
        <f t="shared" si="38"/>
        <v>-8</v>
      </c>
      <c r="M205" s="68"/>
      <c r="N205" s="68"/>
      <c r="O205" s="68"/>
      <c r="P205" s="68"/>
      <c r="Q205" s="68"/>
      <c r="R205" s="68"/>
      <c r="S205" s="68"/>
      <c r="T205" s="68"/>
      <c r="U205" s="68"/>
      <c r="V205" s="68"/>
      <c r="W205" s="68"/>
      <c r="X205" s="68"/>
      <c r="Y205" s="68"/>
      <c r="Z205" s="68"/>
      <c r="AB205" s="62"/>
      <c r="AE205" s="252">
        <f t="shared" si="42"/>
        <v>6</v>
      </c>
      <c r="AF205" s="254">
        <f t="shared" si="46"/>
        <v>-72</v>
      </c>
      <c r="AG205" s="254">
        <f t="shared" si="43"/>
        <v>-66</v>
      </c>
      <c r="AH205" s="254">
        <f t="shared" si="43"/>
        <v>-60</v>
      </c>
      <c r="AI205" s="254">
        <f t="shared" si="43"/>
        <v>-54</v>
      </c>
      <c r="AJ205" s="254">
        <f t="shared" si="43"/>
        <v>-48</v>
      </c>
      <c r="AK205" s="254">
        <f t="shared" si="43"/>
        <v>-42</v>
      </c>
      <c r="AL205" s="254">
        <f t="shared" si="43"/>
        <v>-36</v>
      </c>
      <c r="AM205" s="254">
        <f t="shared" si="43"/>
        <v>-30</v>
      </c>
      <c r="AN205" s="254">
        <f t="shared" si="43"/>
        <v>-24</v>
      </c>
      <c r="AO205" s="254">
        <f t="shared" si="43"/>
        <v>-18</v>
      </c>
      <c r="AP205" s="254">
        <f t="shared" si="43"/>
        <v>-12</v>
      </c>
      <c r="AQ205" s="254">
        <f t="shared" si="43"/>
        <v>-6</v>
      </c>
      <c r="AR205" s="255">
        <f t="shared" si="43"/>
        <v>0</v>
      </c>
      <c r="AS205" s="254">
        <f t="shared" si="43"/>
        <v>6</v>
      </c>
      <c r="AT205" s="254">
        <f t="shared" si="43"/>
        <v>12</v>
      </c>
      <c r="AU205" s="254">
        <f t="shared" si="43"/>
        <v>18</v>
      </c>
      <c r="AV205" s="254">
        <f t="shared" si="43"/>
        <v>24</v>
      </c>
      <c r="AW205" s="254">
        <f t="shared" si="44"/>
        <v>30</v>
      </c>
      <c r="AX205" s="254">
        <f t="shared" si="44"/>
        <v>36</v>
      </c>
      <c r="AY205" s="254">
        <f t="shared" si="44"/>
        <v>42</v>
      </c>
      <c r="AZ205" s="254">
        <f t="shared" si="44"/>
        <v>48</v>
      </c>
      <c r="BA205" s="254">
        <f t="shared" si="44"/>
        <v>54</v>
      </c>
      <c r="BB205" s="254">
        <f t="shared" si="44"/>
        <v>60</v>
      </c>
      <c r="BC205" s="254">
        <f t="shared" si="44"/>
        <v>66</v>
      </c>
      <c r="BD205" s="254">
        <f t="shared" si="44"/>
        <v>72</v>
      </c>
      <c r="BE205" s="252">
        <f t="shared" si="45"/>
        <v>5</v>
      </c>
    </row>
    <row r="206" spans="1:57" ht="21" customHeight="1">
      <c r="A206" s="2"/>
      <c r="B206" s="7"/>
      <c r="C206" s="95"/>
      <c r="D206" s="96"/>
      <c r="E206" s="7"/>
      <c r="G206" s="67"/>
      <c r="H206" s="67"/>
      <c r="I206" s="67"/>
      <c r="J206" s="248">
        <f t="shared" si="41"/>
        <v>-2</v>
      </c>
      <c r="K206" s="249">
        <f t="shared" si="38"/>
        <v>-12</v>
      </c>
      <c r="M206" s="68"/>
      <c r="N206" s="68"/>
      <c r="O206" s="68"/>
      <c r="P206" s="68"/>
      <c r="Q206" s="68"/>
      <c r="R206" s="68"/>
      <c r="S206" s="68"/>
      <c r="T206" s="68"/>
      <c r="U206" s="68"/>
      <c r="V206" s="68"/>
      <c r="W206" s="68"/>
      <c r="X206" s="68"/>
      <c r="Y206" s="68"/>
      <c r="Z206" s="68"/>
      <c r="AB206" s="62"/>
      <c r="AE206" s="252">
        <f t="shared" si="42"/>
        <v>5</v>
      </c>
      <c r="AF206" s="254">
        <f t="shared" si="46"/>
        <v>-60</v>
      </c>
      <c r="AG206" s="254">
        <f t="shared" si="43"/>
        <v>-55</v>
      </c>
      <c r="AH206" s="254">
        <f t="shared" si="43"/>
        <v>-50</v>
      </c>
      <c r="AI206" s="254">
        <f t="shared" si="43"/>
        <v>-45</v>
      </c>
      <c r="AJ206" s="254">
        <f t="shared" si="43"/>
        <v>-40</v>
      </c>
      <c r="AK206" s="254">
        <f t="shared" si="43"/>
        <v>-35</v>
      </c>
      <c r="AL206" s="254">
        <f t="shared" si="43"/>
        <v>-30</v>
      </c>
      <c r="AM206" s="254">
        <f t="shared" si="43"/>
        <v>-25</v>
      </c>
      <c r="AN206" s="254">
        <f t="shared" si="43"/>
        <v>-20</v>
      </c>
      <c r="AO206" s="254">
        <f t="shared" si="43"/>
        <v>-15</v>
      </c>
      <c r="AP206" s="254">
        <f t="shared" si="43"/>
        <v>-10</v>
      </c>
      <c r="AQ206" s="254">
        <f t="shared" si="43"/>
        <v>-5</v>
      </c>
      <c r="AR206" s="255">
        <f t="shared" si="43"/>
        <v>0</v>
      </c>
      <c r="AS206" s="254">
        <f t="shared" si="43"/>
        <v>5</v>
      </c>
      <c r="AT206" s="254">
        <f t="shared" si="43"/>
        <v>10</v>
      </c>
      <c r="AU206" s="254">
        <f t="shared" si="43"/>
        <v>15</v>
      </c>
      <c r="AV206" s="254">
        <f t="shared" si="43"/>
        <v>20</v>
      </c>
      <c r="AW206" s="254">
        <f t="shared" si="44"/>
        <v>25</v>
      </c>
      <c r="AX206" s="254">
        <f t="shared" si="44"/>
        <v>30</v>
      </c>
      <c r="AY206" s="254">
        <f t="shared" si="44"/>
        <v>35</v>
      </c>
      <c r="AZ206" s="254">
        <f t="shared" si="44"/>
        <v>40</v>
      </c>
      <c r="BA206" s="254">
        <f t="shared" si="44"/>
        <v>45</v>
      </c>
      <c r="BB206" s="254">
        <f t="shared" si="44"/>
        <v>50</v>
      </c>
      <c r="BC206" s="254">
        <f t="shared" si="44"/>
        <v>55</v>
      </c>
      <c r="BD206" s="254">
        <f t="shared" si="44"/>
        <v>60</v>
      </c>
      <c r="BE206" s="252">
        <f t="shared" si="45"/>
        <v>4</v>
      </c>
    </row>
    <row r="207" spans="1:57" ht="21" customHeight="1">
      <c r="A207" s="2"/>
      <c r="B207" s="7"/>
      <c r="C207" s="95"/>
      <c r="D207" s="96"/>
      <c r="E207" s="7"/>
      <c r="G207" s="67"/>
      <c r="H207" s="67"/>
      <c r="I207" s="67"/>
      <c r="J207" s="248">
        <f t="shared" si="41"/>
        <v>-1</v>
      </c>
      <c r="K207" s="249">
        <f t="shared" si="38"/>
        <v>-24</v>
      </c>
      <c r="M207" s="68"/>
      <c r="N207" s="68"/>
      <c r="O207" s="68"/>
      <c r="P207" s="68"/>
      <c r="Q207" s="68"/>
      <c r="R207" s="68"/>
      <c r="S207" s="68"/>
      <c r="T207" s="68"/>
      <c r="U207" s="68"/>
      <c r="V207" s="68"/>
      <c r="W207" s="68"/>
      <c r="X207" s="68"/>
      <c r="Y207" s="68"/>
      <c r="Z207" s="68"/>
      <c r="AB207" s="62"/>
      <c r="AE207" s="252">
        <f t="shared" si="42"/>
        <v>4</v>
      </c>
      <c r="AF207" s="254">
        <f t="shared" si="46"/>
        <v>-48</v>
      </c>
      <c r="AG207" s="254">
        <f t="shared" si="43"/>
        <v>-44</v>
      </c>
      <c r="AH207" s="254">
        <f t="shared" si="43"/>
        <v>-40</v>
      </c>
      <c r="AI207" s="254">
        <f t="shared" si="43"/>
        <v>-36</v>
      </c>
      <c r="AJ207" s="254">
        <f t="shared" si="43"/>
        <v>-32</v>
      </c>
      <c r="AK207" s="254">
        <f t="shared" si="43"/>
        <v>-28</v>
      </c>
      <c r="AL207" s="254">
        <f t="shared" si="43"/>
        <v>-24</v>
      </c>
      <c r="AM207" s="254">
        <f t="shared" si="43"/>
        <v>-20</v>
      </c>
      <c r="AN207" s="254">
        <f t="shared" si="43"/>
        <v>-16</v>
      </c>
      <c r="AO207" s="254">
        <f t="shared" si="43"/>
        <v>-12</v>
      </c>
      <c r="AP207" s="254">
        <f t="shared" si="43"/>
        <v>-8</v>
      </c>
      <c r="AQ207" s="254">
        <f t="shared" si="43"/>
        <v>-4</v>
      </c>
      <c r="AR207" s="255">
        <f t="shared" si="43"/>
        <v>0</v>
      </c>
      <c r="AS207" s="254">
        <f t="shared" si="43"/>
        <v>4</v>
      </c>
      <c r="AT207" s="254">
        <f t="shared" si="43"/>
        <v>8</v>
      </c>
      <c r="AU207" s="254">
        <f t="shared" si="43"/>
        <v>12</v>
      </c>
      <c r="AV207" s="254">
        <f t="shared" si="43"/>
        <v>16</v>
      </c>
      <c r="AW207" s="254">
        <f t="shared" si="44"/>
        <v>20</v>
      </c>
      <c r="AX207" s="254">
        <f t="shared" si="44"/>
        <v>24</v>
      </c>
      <c r="AY207" s="254">
        <f t="shared" si="44"/>
        <v>28</v>
      </c>
      <c r="AZ207" s="254">
        <f t="shared" si="44"/>
        <v>32</v>
      </c>
      <c r="BA207" s="254">
        <f t="shared" si="44"/>
        <v>36</v>
      </c>
      <c r="BB207" s="254">
        <f t="shared" si="44"/>
        <v>40</v>
      </c>
      <c r="BC207" s="254">
        <f t="shared" si="44"/>
        <v>44</v>
      </c>
      <c r="BD207" s="254">
        <f t="shared" si="44"/>
        <v>48</v>
      </c>
      <c r="BE207" s="252">
        <f t="shared" si="45"/>
        <v>3</v>
      </c>
    </row>
    <row r="208" spans="1:57" ht="21" customHeight="1">
      <c r="A208" s="2"/>
      <c r="B208" s="7"/>
      <c r="C208" s="95"/>
      <c r="D208" s="96"/>
      <c r="E208" s="7"/>
      <c r="G208" s="67"/>
      <c r="H208" s="67"/>
      <c r="I208" s="67"/>
      <c r="J208" s="248"/>
      <c r="K208" s="249"/>
      <c r="M208" s="68"/>
      <c r="N208" s="68"/>
      <c r="O208" s="68"/>
      <c r="P208" s="68"/>
      <c r="Q208" s="68"/>
      <c r="R208" s="68"/>
      <c r="S208" s="68"/>
      <c r="T208" s="68"/>
      <c r="U208" s="68"/>
      <c r="V208" s="68"/>
      <c r="W208" s="68"/>
      <c r="X208" s="68"/>
      <c r="Y208" s="68"/>
      <c r="Z208" s="68"/>
      <c r="AB208" s="62"/>
      <c r="AE208" s="252">
        <f t="shared" si="42"/>
        <v>3</v>
      </c>
      <c r="AF208" s="254">
        <f t="shared" si="46"/>
        <v>-36</v>
      </c>
      <c r="AG208" s="254">
        <f t="shared" si="43"/>
        <v>-33</v>
      </c>
      <c r="AH208" s="254">
        <f t="shared" si="43"/>
        <v>-30</v>
      </c>
      <c r="AI208" s="254">
        <f t="shared" si="43"/>
        <v>-27</v>
      </c>
      <c r="AJ208" s="254">
        <f t="shared" si="43"/>
        <v>-24</v>
      </c>
      <c r="AK208" s="254">
        <f t="shared" si="43"/>
        <v>-21</v>
      </c>
      <c r="AL208" s="254">
        <f t="shared" si="43"/>
        <v>-18</v>
      </c>
      <c r="AM208" s="254">
        <f t="shared" si="43"/>
        <v>-15</v>
      </c>
      <c r="AN208" s="254">
        <f t="shared" si="43"/>
        <v>-12</v>
      </c>
      <c r="AO208" s="254">
        <f t="shared" si="43"/>
        <v>-9</v>
      </c>
      <c r="AP208" s="254">
        <f t="shared" si="43"/>
        <v>-6</v>
      </c>
      <c r="AQ208" s="254">
        <f t="shared" si="43"/>
        <v>-3</v>
      </c>
      <c r="AR208" s="255">
        <f t="shared" si="43"/>
        <v>0</v>
      </c>
      <c r="AS208" s="254">
        <f t="shared" si="43"/>
        <v>3</v>
      </c>
      <c r="AT208" s="254">
        <f t="shared" si="43"/>
        <v>6</v>
      </c>
      <c r="AU208" s="254">
        <f t="shared" si="43"/>
        <v>9</v>
      </c>
      <c r="AV208" s="254">
        <f t="shared" si="43"/>
        <v>12</v>
      </c>
      <c r="AW208" s="254">
        <f t="shared" si="44"/>
        <v>15</v>
      </c>
      <c r="AX208" s="254">
        <f t="shared" si="44"/>
        <v>18</v>
      </c>
      <c r="AY208" s="254">
        <f t="shared" si="44"/>
        <v>21</v>
      </c>
      <c r="AZ208" s="254">
        <f t="shared" si="44"/>
        <v>24</v>
      </c>
      <c r="BA208" s="254">
        <f t="shared" si="44"/>
        <v>27</v>
      </c>
      <c r="BB208" s="254">
        <f t="shared" si="44"/>
        <v>30</v>
      </c>
      <c r="BC208" s="254">
        <f t="shared" si="44"/>
        <v>33</v>
      </c>
      <c r="BD208" s="254">
        <f t="shared" si="44"/>
        <v>36</v>
      </c>
      <c r="BE208" s="252">
        <f t="shared" si="45"/>
        <v>2</v>
      </c>
    </row>
    <row r="209" spans="1:57" ht="21" customHeight="1">
      <c r="A209" s="2"/>
      <c r="B209" s="7"/>
      <c r="C209" s="95"/>
      <c r="D209" s="96"/>
      <c r="E209" s="7"/>
      <c r="G209" s="62"/>
      <c r="H209" s="67"/>
      <c r="I209" s="67"/>
      <c r="J209" s="248">
        <f t="shared" si="41"/>
        <v>1</v>
      </c>
      <c r="K209" s="249">
        <f t="shared" si="38"/>
        <v>24</v>
      </c>
      <c r="M209" s="68"/>
      <c r="N209" s="68"/>
      <c r="O209" s="68"/>
      <c r="P209" s="68"/>
      <c r="Q209" s="68"/>
      <c r="R209" s="68"/>
      <c r="S209" s="68"/>
      <c r="T209" s="68"/>
      <c r="U209" s="68"/>
      <c r="V209" s="68"/>
      <c r="W209" s="68"/>
      <c r="X209" s="68"/>
      <c r="Y209" s="68"/>
      <c r="Z209" s="68"/>
      <c r="AB209" s="62"/>
      <c r="AE209" s="252">
        <f>AE210+$AC$200</f>
        <v>2</v>
      </c>
      <c r="AF209" s="254">
        <f t="shared" si="46"/>
        <v>-24</v>
      </c>
      <c r="AG209" s="254">
        <f t="shared" si="43"/>
        <v>-22</v>
      </c>
      <c r="AH209" s="254">
        <f t="shared" si="43"/>
        <v>-20</v>
      </c>
      <c r="AI209" s="254">
        <f t="shared" si="43"/>
        <v>-18</v>
      </c>
      <c r="AJ209" s="254">
        <f t="shared" si="43"/>
        <v>-16</v>
      </c>
      <c r="AK209" s="254">
        <f t="shared" si="43"/>
        <v>-14</v>
      </c>
      <c r="AL209" s="254">
        <f t="shared" si="43"/>
        <v>-12</v>
      </c>
      <c r="AM209" s="254">
        <f t="shared" si="43"/>
        <v>-10</v>
      </c>
      <c r="AN209" s="254">
        <f t="shared" si="43"/>
        <v>-8</v>
      </c>
      <c r="AO209" s="254">
        <f t="shared" si="43"/>
        <v>-6</v>
      </c>
      <c r="AP209" s="254">
        <f t="shared" si="43"/>
        <v>-4</v>
      </c>
      <c r="AQ209" s="254">
        <f t="shared" si="43"/>
        <v>-2</v>
      </c>
      <c r="AR209" s="255">
        <f t="shared" si="43"/>
        <v>0</v>
      </c>
      <c r="AS209" s="254">
        <f t="shared" si="43"/>
        <v>2</v>
      </c>
      <c r="AT209" s="254">
        <f t="shared" si="43"/>
        <v>4</v>
      </c>
      <c r="AU209" s="254">
        <f t="shared" si="43"/>
        <v>6</v>
      </c>
      <c r="AV209" s="254">
        <f t="shared" si="43"/>
        <v>8</v>
      </c>
      <c r="AW209" s="254">
        <f t="shared" si="44"/>
        <v>10</v>
      </c>
      <c r="AX209" s="254">
        <f t="shared" si="44"/>
        <v>12</v>
      </c>
      <c r="AY209" s="254">
        <f t="shared" si="44"/>
        <v>14</v>
      </c>
      <c r="AZ209" s="254">
        <f t="shared" si="44"/>
        <v>16</v>
      </c>
      <c r="BA209" s="254">
        <f t="shared" si="44"/>
        <v>18</v>
      </c>
      <c r="BB209" s="254">
        <f t="shared" si="44"/>
        <v>20</v>
      </c>
      <c r="BC209" s="254">
        <f t="shared" si="44"/>
        <v>22</v>
      </c>
      <c r="BD209" s="254">
        <f t="shared" si="44"/>
        <v>24</v>
      </c>
      <c r="BE209" s="252">
        <f>BE210+$AC$200</f>
        <v>1</v>
      </c>
    </row>
    <row r="210" spans="1:57" ht="21" customHeight="1">
      <c r="A210" s="2"/>
      <c r="B210" s="7"/>
      <c r="C210" s="95"/>
      <c r="D210" s="96"/>
      <c r="E210" s="7"/>
      <c r="H210" s="67"/>
      <c r="I210" s="67"/>
      <c r="J210" s="248">
        <f t="shared" si="41"/>
        <v>2</v>
      </c>
      <c r="K210" s="249">
        <f t="shared" si="38"/>
        <v>12</v>
      </c>
      <c r="M210" s="68"/>
      <c r="N210" s="68"/>
      <c r="O210" s="68"/>
      <c r="P210" s="68"/>
      <c r="Q210" s="68"/>
      <c r="R210" s="68"/>
      <c r="S210" s="68"/>
      <c r="T210" s="68"/>
      <c r="U210" s="68"/>
      <c r="V210" s="68"/>
      <c r="W210" s="68"/>
      <c r="X210" s="68"/>
      <c r="Y210" s="68"/>
      <c r="Z210" s="68"/>
      <c r="AB210" s="62"/>
      <c r="AE210" s="252">
        <f>AC199</f>
        <v>1</v>
      </c>
      <c r="AF210" s="254">
        <f t="shared" si="46"/>
        <v>-12</v>
      </c>
      <c r="AG210" s="254">
        <f t="shared" si="43"/>
        <v>-11</v>
      </c>
      <c r="AH210" s="254">
        <f t="shared" si="43"/>
        <v>-10</v>
      </c>
      <c r="AI210" s="254">
        <f t="shared" si="43"/>
        <v>-9</v>
      </c>
      <c r="AJ210" s="254">
        <f t="shared" si="43"/>
        <v>-8</v>
      </c>
      <c r="AK210" s="254">
        <f t="shared" si="43"/>
        <v>-7</v>
      </c>
      <c r="AL210" s="254">
        <f t="shared" si="43"/>
        <v>-6</v>
      </c>
      <c r="AM210" s="254">
        <f t="shared" si="43"/>
        <v>-5</v>
      </c>
      <c r="AN210" s="254">
        <f t="shared" si="43"/>
        <v>-4</v>
      </c>
      <c r="AO210" s="254">
        <f t="shared" si="43"/>
        <v>-3</v>
      </c>
      <c r="AP210" s="254">
        <f t="shared" si="43"/>
        <v>-2</v>
      </c>
      <c r="AQ210" s="254">
        <f t="shared" si="43"/>
        <v>-1</v>
      </c>
      <c r="AR210" s="255">
        <f t="shared" si="43"/>
        <v>0</v>
      </c>
      <c r="AS210" s="254">
        <f t="shared" si="43"/>
        <v>1</v>
      </c>
      <c r="AT210" s="254">
        <f t="shared" si="43"/>
        <v>2</v>
      </c>
      <c r="AU210" s="254">
        <f t="shared" si="43"/>
        <v>3</v>
      </c>
      <c r="AV210" s="254">
        <f t="shared" si="43"/>
        <v>4</v>
      </c>
      <c r="AW210" s="254">
        <f t="shared" si="44"/>
        <v>5</v>
      </c>
      <c r="AX210" s="254">
        <f t="shared" si="44"/>
        <v>6</v>
      </c>
      <c r="AY210" s="254">
        <f t="shared" si="44"/>
        <v>7</v>
      </c>
      <c r="AZ210" s="254">
        <f t="shared" si="44"/>
        <v>8</v>
      </c>
      <c r="BA210" s="254">
        <f t="shared" si="44"/>
        <v>9</v>
      </c>
      <c r="BB210" s="254">
        <f t="shared" si="44"/>
        <v>10</v>
      </c>
      <c r="BC210" s="254">
        <f t="shared" si="44"/>
        <v>11</v>
      </c>
      <c r="BD210" s="254">
        <f t="shared" si="44"/>
        <v>12</v>
      </c>
      <c r="BE210" s="252">
        <f>$K$25</f>
        <v>0</v>
      </c>
    </row>
    <row r="211" spans="1:57" ht="21" customHeight="1">
      <c r="A211" s="2"/>
      <c r="B211" s="7"/>
      <c r="C211" s="95"/>
      <c r="D211" s="96"/>
      <c r="E211" s="7"/>
      <c r="G211" s="62"/>
      <c r="H211" s="67"/>
      <c r="I211" s="67"/>
      <c r="J211" s="248">
        <f t="shared" si="41"/>
        <v>3</v>
      </c>
      <c r="K211" s="249">
        <f t="shared" si="38"/>
        <v>8</v>
      </c>
      <c r="M211" s="68"/>
      <c r="N211" s="68"/>
      <c r="O211" s="68"/>
      <c r="P211" s="68"/>
      <c r="Q211" s="68"/>
      <c r="R211" s="68"/>
      <c r="S211" s="68"/>
      <c r="T211" s="68"/>
      <c r="U211" s="68"/>
      <c r="V211" s="68"/>
      <c r="W211" s="68"/>
      <c r="X211" s="68"/>
      <c r="Y211" s="68"/>
      <c r="Z211" s="68"/>
      <c r="AB211" s="62"/>
      <c r="AE211" s="251">
        <v>0</v>
      </c>
      <c r="AF211" s="255">
        <f t="shared" si="46"/>
        <v>0</v>
      </c>
      <c r="AG211" s="255">
        <f t="shared" si="43"/>
        <v>0</v>
      </c>
      <c r="AH211" s="255">
        <f t="shared" si="43"/>
        <v>0</v>
      </c>
      <c r="AI211" s="255">
        <f t="shared" si="43"/>
        <v>0</v>
      </c>
      <c r="AJ211" s="255">
        <f t="shared" si="43"/>
        <v>0</v>
      </c>
      <c r="AK211" s="255">
        <f t="shared" si="43"/>
        <v>0</v>
      </c>
      <c r="AL211" s="255">
        <f t="shared" si="43"/>
        <v>0</v>
      </c>
      <c r="AM211" s="255">
        <f t="shared" si="43"/>
        <v>0</v>
      </c>
      <c r="AN211" s="255">
        <f t="shared" si="43"/>
        <v>0</v>
      </c>
      <c r="AO211" s="255">
        <f t="shared" si="43"/>
        <v>0</v>
      </c>
      <c r="AP211" s="255">
        <f t="shared" si="43"/>
        <v>0</v>
      </c>
      <c r="AQ211" s="255">
        <f t="shared" si="43"/>
        <v>0</v>
      </c>
      <c r="AR211" s="255">
        <f t="shared" si="43"/>
        <v>0</v>
      </c>
      <c r="AS211" s="255">
        <f t="shared" si="43"/>
        <v>0</v>
      </c>
      <c r="AT211" s="255">
        <f t="shared" si="43"/>
        <v>0</v>
      </c>
      <c r="AU211" s="255">
        <f t="shared" si="43"/>
        <v>0</v>
      </c>
      <c r="AV211" s="255">
        <f t="shared" si="43"/>
        <v>0</v>
      </c>
      <c r="AW211" s="255">
        <f t="shared" si="44"/>
        <v>0</v>
      </c>
      <c r="AX211" s="255">
        <f t="shared" si="44"/>
        <v>0</v>
      </c>
      <c r="AY211" s="255">
        <f t="shared" si="44"/>
        <v>0</v>
      </c>
      <c r="AZ211" s="255">
        <f t="shared" si="44"/>
        <v>0</v>
      </c>
      <c r="BA211" s="255">
        <f t="shared" si="44"/>
        <v>0</v>
      </c>
      <c r="BB211" s="255">
        <f t="shared" si="44"/>
        <v>0</v>
      </c>
      <c r="BC211" s="255">
        <f t="shared" si="44"/>
        <v>0</v>
      </c>
      <c r="BD211" s="255">
        <f t="shared" si="44"/>
        <v>0</v>
      </c>
      <c r="BE211" s="251">
        <v>0</v>
      </c>
    </row>
    <row r="212" spans="1:57" ht="21" customHeight="1">
      <c r="A212" s="2"/>
      <c r="B212" s="7"/>
      <c r="C212" s="95"/>
      <c r="D212" s="96"/>
      <c r="E212" s="7"/>
      <c r="H212" s="67"/>
      <c r="I212" s="67"/>
      <c r="J212" s="248">
        <f t="shared" si="41"/>
        <v>4</v>
      </c>
      <c r="K212" s="249">
        <f t="shared" si="38"/>
        <v>6</v>
      </c>
      <c r="M212" s="68"/>
      <c r="N212" s="68"/>
      <c r="O212" s="68"/>
      <c r="P212" s="68"/>
      <c r="Q212" s="68"/>
      <c r="R212" s="68"/>
      <c r="S212" s="68"/>
      <c r="T212" s="68"/>
      <c r="U212" s="68"/>
      <c r="V212" s="68"/>
      <c r="W212" s="68"/>
      <c r="X212" s="68"/>
      <c r="Y212" s="68"/>
      <c r="Z212" s="68"/>
      <c r="AB212" s="62"/>
      <c r="AE212" s="250">
        <f>-AC199</f>
        <v>-1</v>
      </c>
      <c r="AF212" s="254">
        <f t="shared" si="46"/>
        <v>12</v>
      </c>
      <c r="AG212" s="254">
        <f t="shared" si="43"/>
        <v>11</v>
      </c>
      <c r="AH212" s="254">
        <f t="shared" si="43"/>
        <v>10</v>
      </c>
      <c r="AI212" s="254">
        <f t="shared" si="43"/>
        <v>9</v>
      </c>
      <c r="AJ212" s="254">
        <f t="shared" si="43"/>
        <v>8</v>
      </c>
      <c r="AK212" s="254">
        <f t="shared" si="43"/>
        <v>7</v>
      </c>
      <c r="AL212" s="254">
        <f t="shared" si="43"/>
        <v>6</v>
      </c>
      <c r="AM212" s="254">
        <f t="shared" si="43"/>
        <v>5</v>
      </c>
      <c r="AN212" s="254">
        <f t="shared" si="43"/>
        <v>4</v>
      </c>
      <c r="AO212" s="254">
        <f t="shared" si="43"/>
        <v>3</v>
      </c>
      <c r="AP212" s="254">
        <f t="shared" si="43"/>
        <v>2</v>
      </c>
      <c r="AQ212" s="254">
        <f t="shared" si="43"/>
        <v>1</v>
      </c>
      <c r="AR212" s="255">
        <f t="shared" si="43"/>
        <v>0</v>
      </c>
      <c r="AS212" s="254">
        <f t="shared" si="43"/>
        <v>-1</v>
      </c>
      <c r="AT212" s="254">
        <f t="shared" si="43"/>
        <v>-2</v>
      </c>
      <c r="AU212" s="254">
        <f t="shared" si="43"/>
        <v>-3</v>
      </c>
      <c r="AV212" s="254">
        <f t="shared" si="43"/>
        <v>-4</v>
      </c>
      <c r="AW212" s="254">
        <f t="shared" si="44"/>
        <v>-5</v>
      </c>
      <c r="AX212" s="254">
        <f t="shared" si="44"/>
        <v>-6</v>
      </c>
      <c r="AY212" s="254">
        <f t="shared" si="44"/>
        <v>-7</v>
      </c>
      <c r="AZ212" s="254">
        <f t="shared" si="44"/>
        <v>-8</v>
      </c>
      <c r="BA212" s="254">
        <f t="shared" si="44"/>
        <v>-9</v>
      </c>
      <c r="BB212" s="254">
        <f t="shared" si="44"/>
        <v>-10</v>
      </c>
      <c r="BC212" s="254">
        <f t="shared" si="44"/>
        <v>-11</v>
      </c>
      <c r="BD212" s="254">
        <f t="shared" si="44"/>
        <v>-12</v>
      </c>
      <c r="BE212" s="250">
        <f>-AC199</f>
        <v>-1</v>
      </c>
    </row>
    <row r="213" spans="1:57" ht="21" customHeight="1">
      <c r="A213" s="2"/>
      <c r="B213" s="7"/>
      <c r="C213" s="95"/>
      <c r="D213" s="96"/>
      <c r="E213" s="7"/>
      <c r="G213" s="67"/>
      <c r="H213" s="67"/>
      <c r="I213" s="67"/>
      <c r="J213" s="248">
        <f t="shared" si="41"/>
        <v>5</v>
      </c>
      <c r="K213" s="249">
        <f t="shared" si="38"/>
        <v>4.8</v>
      </c>
      <c r="M213" s="68"/>
      <c r="N213" s="68"/>
      <c r="O213" s="68"/>
      <c r="P213" s="68"/>
      <c r="Q213" s="68"/>
      <c r="R213" s="68"/>
      <c r="S213" s="68"/>
      <c r="T213" s="68"/>
      <c r="U213" s="68"/>
      <c r="V213" s="68"/>
      <c r="W213" s="68"/>
      <c r="X213" s="68"/>
      <c r="Y213" s="68"/>
      <c r="Z213" s="68"/>
      <c r="AB213" s="62"/>
      <c r="AE213" s="250">
        <f>AE212-AC$199</f>
        <v>-2</v>
      </c>
      <c r="AF213" s="254">
        <f t="shared" si="46"/>
        <v>24</v>
      </c>
      <c r="AG213" s="254">
        <f t="shared" si="43"/>
        <v>22</v>
      </c>
      <c r="AH213" s="254">
        <f t="shared" si="43"/>
        <v>20</v>
      </c>
      <c r="AI213" s="254">
        <f t="shared" si="43"/>
        <v>18</v>
      </c>
      <c r="AJ213" s="254">
        <f t="shared" si="43"/>
        <v>16</v>
      </c>
      <c r="AK213" s="254">
        <f t="shared" si="43"/>
        <v>14</v>
      </c>
      <c r="AL213" s="254">
        <f t="shared" si="43"/>
        <v>12</v>
      </c>
      <c r="AM213" s="254">
        <f t="shared" si="43"/>
        <v>10</v>
      </c>
      <c r="AN213" s="254">
        <f t="shared" si="43"/>
        <v>8</v>
      </c>
      <c r="AO213" s="254">
        <f t="shared" si="43"/>
        <v>6</v>
      </c>
      <c r="AP213" s="254">
        <f t="shared" si="43"/>
        <v>4</v>
      </c>
      <c r="AQ213" s="254">
        <f t="shared" si="43"/>
        <v>2</v>
      </c>
      <c r="AR213" s="255">
        <f t="shared" si="43"/>
        <v>0</v>
      </c>
      <c r="AS213" s="254">
        <f t="shared" si="43"/>
        <v>-2</v>
      </c>
      <c r="AT213" s="254">
        <f t="shared" si="43"/>
        <v>-4</v>
      </c>
      <c r="AU213" s="254">
        <f t="shared" si="43"/>
        <v>-6</v>
      </c>
      <c r="AV213" s="254">
        <f t="shared" si="43"/>
        <v>-8</v>
      </c>
      <c r="AW213" s="254">
        <f t="shared" si="44"/>
        <v>-10</v>
      </c>
      <c r="AX213" s="254">
        <f t="shared" si="44"/>
        <v>-12</v>
      </c>
      <c r="AY213" s="254">
        <f t="shared" si="44"/>
        <v>-14</v>
      </c>
      <c r="AZ213" s="254">
        <f t="shared" si="44"/>
        <v>-16</v>
      </c>
      <c r="BA213" s="254">
        <f t="shared" si="44"/>
        <v>-18</v>
      </c>
      <c r="BB213" s="254">
        <f t="shared" si="44"/>
        <v>-20</v>
      </c>
      <c r="BC213" s="254">
        <f t="shared" si="44"/>
        <v>-22</v>
      </c>
      <c r="BD213" s="254">
        <f t="shared" si="44"/>
        <v>-24</v>
      </c>
      <c r="BE213" s="250">
        <f>BE212-AC$199</f>
        <v>-2</v>
      </c>
    </row>
    <row r="214" spans="1:57" ht="21" customHeight="1">
      <c r="A214" s="2"/>
      <c r="B214" s="7"/>
      <c r="C214" s="95"/>
      <c r="D214" s="96"/>
      <c r="E214" s="7"/>
      <c r="G214" s="67"/>
      <c r="H214" s="67"/>
      <c r="I214" s="67"/>
      <c r="J214" s="248">
        <f t="shared" si="41"/>
        <v>6</v>
      </c>
      <c r="K214" s="249">
        <f t="shared" si="38"/>
        <v>4</v>
      </c>
      <c r="AB214" s="62"/>
      <c r="AE214" s="250">
        <f t="shared" ref="AE214:AE223" si="47">AE213-AC$199</f>
        <v>-3</v>
      </c>
      <c r="AF214" s="254">
        <f t="shared" si="46"/>
        <v>36</v>
      </c>
      <c r="AG214" s="254">
        <f t="shared" si="43"/>
        <v>33</v>
      </c>
      <c r="AH214" s="254">
        <f t="shared" si="43"/>
        <v>30</v>
      </c>
      <c r="AI214" s="254">
        <f t="shared" si="43"/>
        <v>27</v>
      </c>
      <c r="AJ214" s="254">
        <f t="shared" si="43"/>
        <v>24</v>
      </c>
      <c r="AK214" s="254">
        <f t="shared" si="43"/>
        <v>21</v>
      </c>
      <c r="AL214" s="254">
        <f t="shared" si="43"/>
        <v>18</v>
      </c>
      <c r="AM214" s="254">
        <f t="shared" si="43"/>
        <v>15</v>
      </c>
      <c r="AN214" s="254">
        <f t="shared" si="43"/>
        <v>12</v>
      </c>
      <c r="AO214" s="254">
        <f t="shared" si="43"/>
        <v>9</v>
      </c>
      <c r="AP214" s="254">
        <f t="shared" si="43"/>
        <v>6</v>
      </c>
      <c r="AQ214" s="254">
        <f t="shared" si="43"/>
        <v>3</v>
      </c>
      <c r="AR214" s="255">
        <f t="shared" si="43"/>
        <v>0</v>
      </c>
      <c r="AS214" s="254">
        <f t="shared" si="43"/>
        <v>-3</v>
      </c>
      <c r="AT214" s="254">
        <f t="shared" si="43"/>
        <v>-6</v>
      </c>
      <c r="AU214" s="254">
        <f t="shared" si="43"/>
        <v>-9</v>
      </c>
      <c r="AV214" s="254">
        <f t="shared" ref="AV214:BD223" si="48">$AE214*AV$198</f>
        <v>-12</v>
      </c>
      <c r="AW214" s="254">
        <f t="shared" si="44"/>
        <v>-15</v>
      </c>
      <c r="AX214" s="254">
        <f t="shared" si="44"/>
        <v>-18</v>
      </c>
      <c r="AY214" s="254">
        <f t="shared" si="44"/>
        <v>-21</v>
      </c>
      <c r="AZ214" s="254">
        <f t="shared" si="44"/>
        <v>-24</v>
      </c>
      <c r="BA214" s="254">
        <f t="shared" si="44"/>
        <v>-27</v>
      </c>
      <c r="BB214" s="254">
        <f t="shared" si="44"/>
        <v>-30</v>
      </c>
      <c r="BC214" s="254">
        <f t="shared" si="44"/>
        <v>-33</v>
      </c>
      <c r="BD214" s="254">
        <f t="shared" si="44"/>
        <v>-36</v>
      </c>
      <c r="BE214" s="250">
        <f t="shared" ref="BE214:BE223" si="49">BE213-AC$199</f>
        <v>-3</v>
      </c>
    </row>
    <row r="215" spans="1:57" ht="21" customHeight="1">
      <c r="A215" s="2"/>
      <c r="B215" s="7"/>
      <c r="C215" s="95"/>
      <c r="D215" s="96"/>
      <c r="E215" s="7"/>
      <c r="G215" s="67"/>
      <c r="H215" s="67"/>
      <c r="I215" s="67"/>
      <c r="J215" s="248">
        <f t="shared" si="41"/>
        <v>7</v>
      </c>
      <c r="K215" s="249">
        <f t="shared" si="38"/>
        <v>3.4285714285714284</v>
      </c>
      <c r="AB215" s="62"/>
      <c r="AE215" s="250">
        <f t="shared" si="47"/>
        <v>-4</v>
      </c>
      <c r="AF215" s="254">
        <f t="shared" si="46"/>
        <v>48</v>
      </c>
      <c r="AG215" s="254">
        <f t="shared" si="46"/>
        <v>44</v>
      </c>
      <c r="AH215" s="254">
        <f t="shared" si="46"/>
        <v>40</v>
      </c>
      <c r="AI215" s="254">
        <f t="shared" si="46"/>
        <v>36</v>
      </c>
      <c r="AJ215" s="254">
        <f t="shared" si="46"/>
        <v>32</v>
      </c>
      <c r="AK215" s="254">
        <f t="shared" si="46"/>
        <v>28</v>
      </c>
      <c r="AL215" s="254">
        <f t="shared" si="46"/>
        <v>24</v>
      </c>
      <c r="AM215" s="254">
        <f t="shared" si="46"/>
        <v>20</v>
      </c>
      <c r="AN215" s="254">
        <f t="shared" si="46"/>
        <v>16</v>
      </c>
      <c r="AO215" s="254">
        <f t="shared" si="46"/>
        <v>12</v>
      </c>
      <c r="AP215" s="254">
        <f t="shared" si="46"/>
        <v>8</v>
      </c>
      <c r="AQ215" s="254">
        <f t="shared" si="46"/>
        <v>4</v>
      </c>
      <c r="AR215" s="255">
        <f t="shared" si="46"/>
        <v>0</v>
      </c>
      <c r="AS215" s="254">
        <f t="shared" si="46"/>
        <v>-4</v>
      </c>
      <c r="AT215" s="254">
        <f t="shared" si="46"/>
        <v>-8</v>
      </c>
      <c r="AU215" s="254">
        <f t="shared" si="46"/>
        <v>-12</v>
      </c>
      <c r="AV215" s="254">
        <f t="shared" si="48"/>
        <v>-16</v>
      </c>
      <c r="AW215" s="254">
        <f t="shared" si="48"/>
        <v>-20</v>
      </c>
      <c r="AX215" s="254">
        <f t="shared" si="48"/>
        <v>-24</v>
      </c>
      <c r="AY215" s="254">
        <f t="shared" si="48"/>
        <v>-28</v>
      </c>
      <c r="AZ215" s="254">
        <f t="shared" si="48"/>
        <v>-32</v>
      </c>
      <c r="BA215" s="254">
        <f t="shared" si="48"/>
        <v>-36</v>
      </c>
      <c r="BB215" s="254">
        <f t="shared" si="48"/>
        <v>-40</v>
      </c>
      <c r="BC215" s="254">
        <f t="shared" si="48"/>
        <v>-44</v>
      </c>
      <c r="BD215" s="254">
        <f t="shared" si="48"/>
        <v>-48</v>
      </c>
      <c r="BE215" s="250">
        <f t="shared" si="49"/>
        <v>-4</v>
      </c>
    </row>
    <row r="216" spans="1:57" ht="21" customHeight="1">
      <c r="A216" s="2"/>
      <c r="B216" s="7"/>
      <c r="C216" s="95"/>
      <c r="D216" s="96"/>
      <c r="E216" s="7"/>
      <c r="J216" s="248">
        <f t="shared" si="41"/>
        <v>8</v>
      </c>
      <c r="K216" s="249">
        <f t="shared" si="38"/>
        <v>3</v>
      </c>
      <c r="AB216" s="62"/>
      <c r="AE216" s="250">
        <f t="shared" si="47"/>
        <v>-5</v>
      </c>
      <c r="AF216" s="254">
        <f t="shared" ref="AF216:AU223" si="50">$AE216*AF$198</f>
        <v>60</v>
      </c>
      <c r="AG216" s="254">
        <f t="shared" si="50"/>
        <v>55</v>
      </c>
      <c r="AH216" s="254">
        <f t="shared" si="50"/>
        <v>50</v>
      </c>
      <c r="AI216" s="254">
        <f t="shared" si="50"/>
        <v>45</v>
      </c>
      <c r="AJ216" s="254">
        <f t="shared" si="50"/>
        <v>40</v>
      </c>
      <c r="AK216" s="254">
        <f t="shared" si="50"/>
        <v>35</v>
      </c>
      <c r="AL216" s="254">
        <f t="shared" si="50"/>
        <v>30</v>
      </c>
      <c r="AM216" s="254">
        <f t="shared" si="50"/>
        <v>25</v>
      </c>
      <c r="AN216" s="254">
        <f t="shared" si="50"/>
        <v>20</v>
      </c>
      <c r="AO216" s="254">
        <f t="shared" si="50"/>
        <v>15</v>
      </c>
      <c r="AP216" s="254">
        <f t="shared" si="50"/>
        <v>10</v>
      </c>
      <c r="AQ216" s="254">
        <f t="shared" si="50"/>
        <v>5</v>
      </c>
      <c r="AR216" s="255">
        <f t="shared" si="50"/>
        <v>0</v>
      </c>
      <c r="AS216" s="254">
        <f t="shared" si="50"/>
        <v>-5</v>
      </c>
      <c r="AT216" s="254">
        <f t="shared" si="50"/>
        <v>-10</v>
      </c>
      <c r="AU216" s="254">
        <f t="shared" si="50"/>
        <v>-15</v>
      </c>
      <c r="AV216" s="254">
        <f t="shared" si="48"/>
        <v>-20</v>
      </c>
      <c r="AW216" s="254">
        <f t="shared" si="48"/>
        <v>-25</v>
      </c>
      <c r="AX216" s="254">
        <f t="shared" si="48"/>
        <v>-30</v>
      </c>
      <c r="AY216" s="254">
        <f t="shared" si="48"/>
        <v>-35</v>
      </c>
      <c r="AZ216" s="254">
        <f t="shared" si="48"/>
        <v>-40</v>
      </c>
      <c r="BA216" s="254">
        <f t="shared" si="48"/>
        <v>-45</v>
      </c>
      <c r="BB216" s="254">
        <f t="shared" si="48"/>
        <v>-50</v>
      </c>
      <c r="BC216" s="254">
        <f t="shared" si="48"/>
        <v>-55</v>
      </c>
      <c r="BD216" s="254">
        <f t="shared" si="48"/>
        <v>-60</v>
      </c>
      <c r="BE216" s="250">
        <f t="shared" si="49"/>
        <v>-5</v>
      </c>
    </row>
    <row r="217" spans="1:57" ht="21" customHeight="1">
      <c r="A217" s="2"/>
      <c r="B217" s="7"/>
      <c r="C217" s="95"/>
      <c r="D217" s="96"/>
      <c r="E217" s="7"/>
      <c r="J217" s="248">
        <f t="shared" si="41"/>
        <v>9</v>
      </c>
      <c r="K217" s="249">
        <f t="shared" si="38"/>
        <v>2.6666666666666665</v>
      </c>
      <c r="AB217" s="62"/>
      <c r="AE217" s="250">
        <f t="shared" si="47"/>
        <v>-6</v>
      </c>
      <c r="AF217" s="254">
        <f t="shared" si="50"/>
        <v>72</v>
      </c>
      <c r="AG217" s="254">
        <f t="shared" si="50"/>
        <v>66</v>
      </c>
      <c r="AH217" s="254">
        <f t="shared" si="50"/>
        <v>60</v>
      </c>
      <c r="AI217" s="254">
        <f t="shared" si="50"/>
        <v>54</v>
      </c>
      <c r="AJ217" s="254">
        <f t="shared" si="50"/>
        <v>48</v>
      </c>
      <c r="AK217" s="254">
        <f t="shared" si="50"/>
        <v>42</v>
      </c>
      <c r="AL217" s="254">
        <f t="shared" si="50"/>
        <v>36</v>
      </c>
      <c r="AM217" s="254">
        <f t="shared" si="50"/>
        <v>30</v>
      </c>
      <c r="AN217" s="254">
        <f t="shared" si="50"/>
        <v>24</v>
      </c>
      <c r="AO217" s="254">
        <f t="shared" si="50"/>
        <v>18</v>
      </c>
      <c r="AP217" s="254">
        <f t="shared" si="50"/>
        <v>12</v>
      </c>
      <c r="AQ217" s="254">
        <f t="shared" si="50"/>
        <v>6</v>
      </c>
      <c r="AR217" s="255">
        <f t="shared" si="50"/>
        <v>0</v>
      </c>
      <c r="AS217" s="254">
        <f t="shared" si="50"/>
        <v>-6</v>
      </c>
      <c r="AT217" s="254">
        <f t="shared" si="50"/>
        <v>-12</v>
      </c>
      <c r="AU217" s="254">
        <f t="shared" si="50"/>
        <v>-18</v>
      </c>
      <c r="AV217" s="254">
        <f t="shared" si="48"/>
        <v>-24</v>
      </c>
      <c r="AW217" s="254">
        <f t="shared" si="48"/>
        <v>-30</v>
      </c>
      <c r="AX217" s="254">
        <f t="shared" si="48"/>
        <v>-36</v>
      </c>
      <c r="AY217" s="254">
        <f t="shared" si="48"/>
        <v>-42</v>
      </c>
      <c r="AZ217" s="254">
        <f t="shared" si="48"/>
        <v>-48</v>
      </c>
      <c r="BA217" s="254">
        <f t="shared" si="48"/>
        <v>-54</v>
      </c>
      <c r="BB217" s="254">
        <f t="shared" si="48"/>
        <v>-60</v>
      </c>
      <c r="BC217" s="254">
        <f t="shared" si="48"/>
        <v>-66</v>
      </c>
      <c r="BD217" s="254">
        <f t="shared" si="48"/>
        <v>-72</v>
      </c>
      <c r="BE217" s="250">
        <f t="shared" si="49"/>
        <v>-6</v>
      </c>
    </row>
    <row r="218" spans="1:57" ht="21" customHeight="1">
      <c r="A218" s="2"/>
      <c r="B218" s="7"/>
      <c r="C218" s="95"/>
      <c r="D218" s="96"/>
      <c r="E218" s="7"/>
      <c r="J218" s="248">
        <f t="shared" si="41"/>
        <v>10</v>
      </c>
      <c r="K218" s="249">
        <f t="shared" si="38"/>
        <v>2.4</v>
      </c>
      <c r="AB218" s="62"/>
      <c r="AE218" s="250">
        <f t="shared" si="47"/>
        <v>-7</v>
      </c>
      <c r="AF218" s="254">
        <f t="shared" si="50"/>
        <v>84</v>
      </c>
      <c r="AG218" s="254">
        <f t="shared" si="50"/>
        <v>77</v>
      </c>
      <c r="AH218" s="254">
        <f t="shared" si="50"/>
        <v>70</v>
      </c>
      <c r="AI218" s="254">
        <f t="shared" si="50"/>
        <v>63</v>
      </c>
      <c r="AJ218" s="254">
        <f t="shared" si="50"/>
        <v>56</v>
      </c>
      <c r="AK218" s="254">
        <f t="shared" si="50"/>
        <v>49</v>
      </c>
      <c r="AL218" s="254">
        <f t="shared" si="50"/>
        <v>42</v>
      </c>
      <c r="AM218" s="254">
        <f t="shared" si="50"/>
        <v>35</v>
      </c>
      <c r="AN218" s="254">
        <f t="shared" si="50"/>
        <v>28</v>
      </c>
      <c r="AO218" s="254">
        <f t="shared" si="50"/>
        <v>21</v>
      </c>
      <c r="AP218" s="254">
        <f t="shared" si="50"/>
        <v>14</v>
      </c>
      <c r="AQ218" s="254">
        <f t="shared" si="50"/>
        <v>7</v>
      </c>
      <c r="AR218" s="255">
        <f t="shared" si="50"/>
        <v>0</v>
      </c>
      <c r="AS218" s="254">
        <f t="shared" si="50"/>
        <v>-7</v>
      </c>
      <c r="AT218" s="254">
        <f t="shared" si="50"/>
        <v>-14</v>
      </c>
      <c r="AU218" s="254">
        <f t="shared" si="50"/>
        <v>-21</v>
      </c>
      <c r="AV218" s="254">
        <f t="shared" si="48"/>
        <v>-28</v>
      </c>
      <c r="AW218" s="254">
        <f t="shared" si="48"/>
        <v>-35</v>
      </c>
      <c r="AX218" s="254">
        <f t="shared" si="48"/>
        <v>-42</v>
      </c>
      <c r="AY218" s="254">
        <f t="shared" si="48"/>
        <v>-49</v>
      </c>
      <c r="AZ218" s="254">
        <f t="shared" si="48"/>
        <v>-56</v>
      </c>
      <c r="BA218" s="254">
        <f t="shared" si="48"/>
        <v>-63</v>
      </c>
      <c r="BB218" s="254">
        <f t="shared" si="48"/>
        <v>-70</v>
      </c>
      <c r="BC218" s="254">
        <f t="shared" si="48"/>
        <v>-77</v>
      </c>
      <c r="BD218" s="254">
        <f t="shared" si="48"/>
        <v>-84</v>
      </c>
      <c r="BE218" s="250">
        <f t="shared" si="49"/>
        <v>-7</v>
      </c>
    </row>
    <row r="219" spans="1:57" ht="21" customHeight="1">
      <c r="A219" s="2"/>
      <c r="B219" s="7"/>
      <c r="C219" s="95"/>
      <c r="D219" s="96"/>
      <c r="E219" s="7"/>
      <c r="I219" s="58"/>
      <c r="J219" s="151"/>
      <c r="K219" s="256"/>
      <c r="L219" s="58"/>
      <c r="AE219" s="250">
        <f t="shared" si="47"/>
        <v>-8</v>
      </c>
      <c r="AF219" s="254">
        <f t="shared" si="50"/>
        <v>96</v>
      </c>
      <c r="AG219" s="254">
        <f t="shared" si="50"/>
        <v>88</v>
      </c>
      <c r="AH219" s="254">
        <f t="shared" si="50"/>
        <v>80</v>
      </c>
      <c r="AI219" s="254">
        <f t="shared" si="50"/>
        <v>72</v>
      </c>
      <c r="AJ219" s="254">
        <f t="shared" si="50"/>
        <v>64</v>
      </c>
      <c r="AK219" s="254">
        <f t="shared" si="50"/>
        <v>56</v>
      </c>
      <c r="AL219" s="254">
        <f t="shared" si="50"/>
        <v>48</v>
      </c>
      <c r="AM219" s="254">
        <f t="shared" si="50"/>
        <v>40</v>
      </c>
      <c r="AN219" s="254">
        <f t="shared" si="50"/>
        <v>32</v>
      </c>
      <c r="AO219" s="254">
        <f t="shared" si="50"/>
        <v>24</v>
      </c>
      <c r="AP219" s="254">
        <f t="shared" si="50"/>
        <v>16</v>
      </c>
      <c r="AQ219" s="254">
        <f t="shared" si="50"/>
        <v>8</v>
      </c>
      <c r="AR219" s="255">
        <f t="shared" si="50"/>
        <v>0</v>
      </c>
      <c r="AS219" s="254">
        <f t="shared" si="50"/>
        <v>-8</v>
      </c>
      <c r="AT219" s="254">
        <f t="shared" si="50"/>
        <v>-16</v>
      </c>
      <c r="AU219" s="254">
        <f t="shared" si="50"/>
        <v>-24</v>
      </c>
      <c r="AV219" s="254">
        <f t="shared" si="48"/>
        <v>-32</v>
      </c>
      <c r="AW219" s="254">
        <f t="shared" si="48"/>
        <v>-40</v>
      </c>
      <c r="AX219" s="254">
        <f t="shared" si="48"/>
        <v>-48</v>
      </c>
      <c r="AY219" s="254">
        <f t="shared" si="48"/>
        <v>-56</v>
      </c>
      <c r="AZ219" s="254">
        <f t="shared" si="48"/>
        <v>-64</v>
      </c>
      <c r="BA219" s="254">
        <f t="shared" si="48"/>
        <v>-72</v>
      </c>
      <c r="BB219" s="254">
        <f t="shared" si="48"/>
        <v>-80</v>
      </c>
      <c r="BC219" s="254">
        <f t="shared" si="48"/>
        <v>-88</v>
      </c>
      <c r="BD219" s="254">
        <f t="shared" si="48"/>
        <v>-96</v>
      </c>
      <c r="BE219" s="250">
        <f t="shared" si="49"/>
        <v>-8</v>
      </c>
    </row>
    <row r="220" spans="1:57" ht="21" customHeight="1">
      <c r="A220" s="2"/>
      <c r="B220" s="7"/>
      <c r="C220" s="7"/>
      <c r="D220" s="7"/>
      <c r="E220" s="7"/>
      <c r="AE220" s="250">
        <f t="shared" si="47"/>
        <v>-9</v>
      </c>
      <c r="AF220" s="254">
        <f t="shared" si="50"/>
        <v>108</v>
      </c>
      <c r="AG220" s="254">
        <f t="shared" si="50"/>
        <v>99</v>
      </c>
      <c r="AH220" s="254">
        <f t="shared" si="50"/>
        <v>90</v>
      </c>
      <c r="AI220" s="254">
        <f t="shared" si="50"/>
        <v>81</v>
      </c>
      <c r="AJ220" s="254">
        <f t="shared" si="50"/>
        <v>72</v>
      </c>
      <c r="AK220" s="254">
        <f t="shared" si="50"/>
        <v>63</v>
      </c>
      <c r="AL220" s="254">
        <f t="shared" si="50"/>
        <v>54</v>
      </c>
      <c r="AM220" s="254">
        <f t="shared" si="50"/>
        <v>45</v>
      </c>
      <c r="AN220" s="254">
        <f t="shared" si="50"/>
        <v>36</v>
      </c>
      <c r="AO220" s="254">
        <f t="shared" si="50"/>
        <v>27</v>
      </c>
      <c r="AP220" s="254">
        <f t="shared" si="50"/>
        <v>18</v>
      </c>
      <c r="AQ220" s="254">
        <f t="shared" si="50"/>
        <v>9</v>
      </c>
      <c r="AR220" s="255">
        <f t="shared" si="50"/>
        <v>0</v>
      </c>
      <c r="AS220" s="254">
        <f t="shared" si="50"/>
        <v>-9</v>
      </c>
      <c r="AT220" s="254">
        <f t="shared" si="50"/>
        <v>-18</v>
      </c>
      <c r="AU220" s="254">
        <f t="shared" si="50"/>
        <v>-27</v>
      </c>
      <c r="AV220" s="254">
        <f t="shared" si="48"/>
        <v>-36</v>
      </c>
      <c r="AW220" s="254">
        <f t="shared" si="48"/>
        <v>-45</v>
      </c>
      <c r="AX220" s="254">
        <f t="shared" si="48"/>
        <v>-54</v>
      </c>
      <c r="AY220" s="254">
        <f t="shared" si="48"/>
        <v>-63</v>
      </c>
      <c r="AZ220" s="254">
        <f t="shared" si="48"/>
        <v>-72</v>
      </c>
      <c r="BA220" s="254">
        <f t="shared" si="48"/>
        <v>-81</v>
      </c>
      <c r="BB220" s="254">
        <f t="shared" si="48"/>
        <v>-90</v>
      </c>
      <c r="BC220" s="254">
        <f t="shared" si="48"/>
        <v>-99</v>
      </c>
      <c r="BD220" s="254">
        <f t="shared" si="48"/>
        <v>-108</v>
      </c>
      <c r="BE220" s="250">
        <f t="shared" si="49"/>
        <v>-9</v>
      </c>
    </row>
    <row r="221" spans="1:57" ht="21" customHeight="1">
      <c r="A221" s="2"/>
      <c r="B221" s="7"/>
      <c r="C221" s="7"/>
      <c r="D221" s="7"/>
      <c r="E221" s="7"/>
      <c r="AE221" s="250">
        <f t="shared" si="47"/>
        <v>-10</v>
      </c>
      <c r="AF221" s="254">
        <f t="shared" si="50"/>
        <v>120</v>
      </c>
      <c r="AG221" s="254">
        <f t="shared" si="50"/>
        <v>110</v>
      </c>
      <c r="AH221" s="254">
        <f t="shared" si="50"/>
        <v>100</v>
      </c>
      <c r="AI221" s="254">
        <f t="shared" si="50"/>
        <v>90</v>
      </c>
      <c r="AJ221" s="254">
        <f t="shared" si="50"/>
        <v>80</v>
      </c>
      <c r="AK221" s="254">
        <f t="shared" si="50"/>
        <v>70</v>
      </c>
      <c r="AL221" s="254">
        <f t="shared" si="50"/>
        <v>60</v>
      </c>
      <c r="AM221" s="254">
        <f t="shared" si="50"/>
        <v>50</v>
      </c>
      <c r="AN221" s="254">
        <f t="shared" si="50"/>
        <v>40</v>
      </c>
      <c r="AO221" s="254">
        <f t="shared" si="50"/>
        <v>30</v>
      </c>
      <c r="AP221" s="254">
        <f t="shared" si="50"/>
        <v>20</v>
      </c>
      <c r="AQ221" s="254">
        <f t="shared" si="50"/>
        <v>10</v>
      </c>
      <c r="AR221" s="255">
        <f t="shared" si="50"/>
        <v>0</v>
      </c>
      <c r="AS221" s="254">
        <f t="shared" si="50"/>
        <v>-10</v>
      </c>
      <c r="AT221" s="254">
        <f t="shared" si="50"/>
        <v>-20</v>
      </c>
      <c r="AU221" s="254">
        <f t="shared" si="50"/>
        <v>-30</v>
      </c>
      <c r="AV221" s="254">
        <f t="shared" si="48"/>
        <v>-40</v>
      </c>
      <c r="AW221" s="254">
        <f t="shared" si="48"/>
        <v>-50</v>
      </c>
      <c r="AX221" s="254">
        <f t="shared" si="48"/>
        <v>-60</v>
      </c>
      <c r="AY221" s="254">
        <f t="shared" si="48"/>
        <v>-70</v>
      </c>
      <c r="AZ221" s="254">
        <f t="shared" si="48"/>
        <v>-80</v>
      </c>
      <c r="BA221" s="254">
        <f t="shared" si="48"/>
        <v>-90</v>
      </c>
      <c r="BB221" s="254">
        <f t="shared" si="48"/>
        <v>-100</v>
      </c>
      <c r="BC221" s="254">
        <f t="shared" si="48"/>
        <v>-110</v>
      </c>
      <c r="BD221" s="254">
        <f t="shared" si="48"/>
        <v>-120</v>
      </c>
      <c r="BE221" s="250">
        <f t="shared" si="49"/>
        <v>-10</v>
      </c>
    </row>
    <row r="222" spans="1:57" ht="21" customHeight="1">
      <c r="A222" s="2"/>
      <c r="B222" s="7"/>
      <c r="C222" s="7"/>
      <c r="D222" s="7"/>
      <c r="E222" s="7"/>
      <c r="AE222" s="250">
        <f t="shared" si="47"/>
        <v>-11</v>
      </c>
      <c r="AF222" s="254">
        <f t="shared" si="50"/>
        <v>132</v>
      </c>
      <c r="AG222" s="254">
        <f t="shared" si="50"/>
        <v>121</v>
      </c>
      <c r="AH222" s="254">
        <f t="shared" si="50"/>
        <v>110</v>
      </c>
      <c r="AI222" s="254">
        <f t="shared" si="50"/>
        <v>99</v>
      </c>
      <c r="AJ222" s="254">
        <f t="shared" si="50"/>
        <v>88</v>
      </c>
      <c r="AK222" s="254">
        <f t="shared" si="50"/>
        <v>77</v>
      </c>
      <c r="AL222" s="254">
        <f t="shared" si="50"/>
        <v>66</v>
      </c>
      <c r="AM222" s="254">
        <f t="shared" si="50"/>
        <v>55</v>
      </c>
      <c r="AN222" s="254">
        <f t="shared" si="50"/>
        <v>44</v>
      </c>
      <c r="AO222" s="254">
        <f t="shared" si="50"/>
        <v>33</v>
      </c>
      <c r="AP222" s="254">
        <f t="shared" si="50"/>
        <v>22</v>
      </c>
      <c r="AQ222" s="254">
        <f t="shared" si="50"/>
        <v>11</v>
      </c>
      <c r="AR222" s="255">
        <f t="shared" si="50"/>
        <v>0</v>
      </c>
      <c r="AS222" s="254">
        <f t="shared" si="50"/>
        <v>-11</v>
      </c>
      <c r="AT222" s="254">
        <f t="shared" si="50"/>
        <v>-22</v>
      </c>
      <c r="AU222" s="254">
        <f t="shared" si="50"/>
        <v>-33</v>
      </c>
      <c r="AV222" s="254">
        <f t="shared" si="48"/>
        <v>-44</v>
      </c>
      <c r="AW222" s="254">
        <f t="shared" si="48"/>
        <v>-55</v>
      </c>
      <c r="AX222" s="254">
        <f t="shared" si="48"/>
        <v>-66</v>
      </c>
      <c r="AY222" s="254">
        <f t="shared" si="48"/>
        <v>-77</v>
      </c>
      <c r="AZ222" s="254">
        <f t="shared" si="48"/>
        <v>-88</v>
      </c>
      <c r="BA222" s="254">
        <f t="shared" si="48"/>
        <v>-99</v>
      </c>
      <c r="BB222" s="254">
        <f t="shared" si="48"/>
        <v>-110</v>
      </c>
      <c r="BC222" s="254">
        <f t="shared" si="48"/>
        <v>-121</v>
      </c>
      <c r="BD222" s="254">
        <f t="shared" si="48"/>
        <v>-132</v>
      </c>
      <c r="BE222" s="250">
        <f t="shared" si="49"/>
        <v>-11</v>
      </c>
    </row>
    <row r="223" spans="1:57" ht="21" customHeight="1">
      <c r="A223" s="2"/>
      <c r="B223" s="7"/>
      <c r="C223" s="7"/>
      <c r="D223" s="7"/>
      <c r="E223" s="7"/>
      <c r="AE223" s="250">
        <f t="shared" si="47"/>
        <v>-12</v>
      </c>
      <c r="AF223" s="254">
        <f t="shared" si="50"/>
        <v>144</v>
      </c>
      <c r="AG223" s="254">
        <f t="shared" si="50"/>
        <v>132</v>
      </c>
      <c r="AH223" s="254">
        <f t="shared" si="50"/>
        <v>120</v>
      </c>
      <c r="AI223" s="254">
        <f t="shared" si="50"/>
        <v>108</v>
      </c>
      <c r="AJ223" s="254">
        <f t="shared" si="50"/>
        <v>96</v>
      </c>
      <c r="AK223" s="254">
        <f t="shared" si="50"/>
        <v>84</v>
      </c>
      <c r="AL223" s="254">
        <f t="shared" si="50"/>
        <v>72</v>
      </c>
      <c r="AM223" s="254">
        <f t="shared" si="50"/>
        <v>60</v>
      </c>
      <c r="AN223" s="254">
        <f t="shared" si="50"/>
        <v>48</v>
      </c>
      <c r="AO223" s="254">
        <f t="shared" si="50"/>
        <v>36</v>
      </c>
      <c r="AP223" s="254">
        <f t="shared" si="50"/>
        <v>24</v>
      </c>
      <c r="AQ223" s="254">
        <f t="shared" si="50"/>
        <v>12</v>
      </c>
      <c r="AR223" s="255">
        <f t="shared" si="50"/>
        <v>0</v>
      </c>
      <c r="AS223" s="254">
        <f t="shared" si="50"/>
        <v>-12</v>
      </c>
      <c r="AT223" s="254">
        <f t="shared" si="50"/>
        <v>-24</v>
      </c>
      <c r="AU223" s="254">
        <f t="shared" si="50"/>
        <v>-36</v>
      </c>
      <c r="AV223" s="254">
        <f t="shared" si="48"/>
        <v>-48</v>
      </c>
      <c r="AW223" s="254">
        <f t="shared" si="48"/>
        <v>-60</v>
      </c>
      <c r="AX223" s="254">
        <f t="shared" si="48"/>
        <v>-72</v>
      </c>
      <c r="AY223" s="254">
        <f t="shared" si="48"/>
        <v>-84</v>
      </c>
      <c r="AZ223" s="254">
        <f t="shared" si="48"/>
        <v>-96</v>
      </c>
      <c r="BA223" s="254">
        <f t="shared" si="48"/>
        <v>-108</v>
      </c>
      <c r="BB223" s="254">
        <f t="shared" si="48"/>
        <v>-120</v>
      </c>
      <c r="BC223" s="254">
        <f t="shared" si="48"/>
        <v>-132</v>
      </c>
      <c r="BD223" s="254">
        <f t="shared" si="48"/>
        <v>-144</v>
      </c>
      <c r="BE223" s="250">
        <f t="shared" si="49"/>
        <v>-12</v>
      </c>
    </row>
    <row r="224" spans="1:57" ht="21" customHeight="1">
      <c r="A224" s="2"/>
      <c r="B224" s="7"/>
      <c r="C224" s="7"/>
      <c r="D224" s="7"/>
      <c r="E224" s="7"/>
      <c r="AE224" s="58"/>
      <c r="AF224" s="250">
        <f t="shared" ref="AF224:AP224" si="51">AG$198-$AC$198</f>
        <v>-12</v>
      </c>
      <c r="AG224" s="250">
        <f t="shared" si="51"/>
        <v>-11</v>
      </c>
      <c r="AH224" s="250">
        <f t="shared" si="51"/>
        <v>-10</v>
      </c>
      <c r="AI224" s="250">
        <f t="shared" si="51"/>
        <v>-9</v>
      </c>
      <c r="AJ224" s="250">
        <f t="shared" si="51"/>
        <v>-8</v>
      </c>
      <c r="AK224" s="250">
        <f t="shared" si="51"/>
        <v>-7</v>
      </c>
      <c r="AL224" s="250">
        <f t="shared" si="51"/>
        <v>-6</v>
      </c>
      <c r="AM224" s="250">
        <f t="shared" si="51"/>
        <v>-5</v>
      </c>
      <c r="AN224" s="250">
        <f t="shared" si="51"/>
        <v>-4</v>
      </c>
      <c r="AO224" s="250">
        <f t="shared" si="51"/>
        <v>-3</v>
      </c>
      <c r="AP224" s="250">
        <f t="shared" si="51"/>
        <v>-2</v>
      </c>
      <c r="AQ224" s="250">
        <f>AR$198-$AC$198</f>
        <v>-1</v>
      </c>
      <c r="AR224" s="251">
        <v>0</v>
      </c>
      <c r="AS224" s="252">
        <f>$AC$198</f>
        <v>1</v>
      </c>
      <c r="AT224" s="252">
        <f>AS224+$AC$198</f>
        <v>2</v>
      </c>
      <c r="AU224" s="252">
        <f t="shared" ref="AU224:BD224" si="52">AT224+$AC$198</f>
        <v>3</v>
      </c>
      <c r="AV224" s="252">
        <f t="shared" si="52"/>
        <v>4</v>
      </c>
      <c r="AW224" s="252">
        <f t="shared" si="52"/>
        <v>5</v>
      </c>
      <c r="AX224" s="252">
        <f t="shared" si="52"/>
        <v>6</v>
      </c>
      <c r="AY224" s="252">
        <f t="shared" si="52"/>
        <v>7</v>
      </c>
      <c r="AZ224" s="252">
        <f t="shared" si="52"/>
        <v>8</v>
      </c>
      <c r="BA224" s="252">
        <f t="shared" si="52"/>
        <v>9</v>
      </c>
      <c r="BB224" s="252">
        <f t="shared" si="52"/>
        <v>10</v>
      </c>
      <c r="BC224" s="252">
        <f t="shared" si="52"/>
        <v>11</v>
      </c>
      <c r="BD224" s="252">
        <f t="shared" si="52"/>
        <v>12</v>
      </c>
      <c r="BE224" s="58"/>
    </row>
    <row r="225" spans="1:34" ht="21" customHeight="1">
      <c r="A225" s="2"/>
      <c r="B225" s="7"/>
      <c r="C225" s="95"/>
      <c r="D225" s="247" t="s">
        <v>176</v>
      </c>
      <c r="E225" s="7"/>
      <c r="G225" s="67"/>
      <c r="H225" s="736" t="s">
        <v>177</v>
      </c>
      <c r="I225" s="736"/>
      <c r="J225" s="736"/>
      <c r="K225" s="736"/>
      <c r="L225" s="736"/>
      <c r="O225" s="67"/>
      <c r="T225" s="68"/>
      <c r="U225" s="68"/>
      <c r="V225" s="68"/>
      <c r="W225" s="68"/>
      <c r="X225" s="68"/>
      <c r="Y225" s="68"/>
      <c r="Z225" s="68"/>
      <c r="AA225" s="68"/>
      <c r="AB225" s="68"/>
      <c r="AC225" s="68"/>
      <c r="AD225" s="68"/>
      <c r="AE225" s="68"/>
      <c r="AF225" s="68"/>
      <c r="AG225" s="68"/>
      <c r="AH225" s="62"/>
    </row>
    <row r="226" spans="1:34" ht="21" customHeight="1">
      <c r="A226" s="2"/>
      <c r="B226" s="7"/>
      <c r="C226" s="95"/>
      <c r="D226" s="96"/>
      <c r="E226" s="247" t="s">
        <v>178</v>
      </c>
      <c r="G226" s="67"/>
      <c r="H226" s="736"/>
      <c r="I226" s="736"/>
      <c r="J226" s="736"/>
      <c r="K226" s="736"/>
      <c r="L226" s="736"/>
      <c r="O226" s="67"/>
      <c r="T226" s="68"/>
      <c r="U226" s="68"/>
      <c r="V226" s="68"/>
      <c r="W226" s="68"/>
      <c r="X226" s="68"/>
      <c r="Y226" s="68"/>
      <c r="Z226" s="68"/>
      <c r="AA226" s="68"/>
      <c r="AB226" s="68"/>
      <c r="AC226" s="68"/>
      <c r="AD226" s="68"/>
      <c r="AE226" s="68"/>
      <c r="AF226" s="68"/>
      <c r="AG226" s="68"/>
      <c r="AH226" s="62"/>
    </row>
    <row r="227" spans="1:34" ht="21" customHeight="1">
      <c r="A227" s="2"/>
      <c r="B227" s="7"/>
      <c r="C227" s="95"/>
      <c r="D227" s="96"/>
      <c r="E227" s="672" t="s">
        <v>179</v>
      </c>
      <c r="G227" s="67"/>
      <c r="H227" s="737" t="str">
        <f>"f1(x)="&amp;L230&amp;"(sin("&amp;L231&amp;"x+"&amp;L232 &amp;"))"</f>
        <v>f1(x)=1(sin(2x+0))</v>
      </c>
      <c r="I227" s="737"/>
      <c r="J227" s="737"/>
      <c r="K227" s="737"/>
      <c r="L227" s="737"/>
      <c r="O227" s="67"/>
      <c r="T227" s="68"/>
      <c r="U227" s="68"/>
      <c r="V227" s="68"/>
      <c r="W227" s="68"/>
      <c r="X227" s="68"/>
      <c r="Y227" s="68"/>
      <c r="Z227" s="68"/>
      <c r="AA227" s="68"/>
      <c r="AB227" s="68"/>
      <c r="AC227" s="68"/>
      <c r="AD227" s="68"/>
      <c r="AE227" s="68"/>
      <c r="AF227" s="68"/>
      <c r="AG227" s="68"/>
      <c r="AH227" s="62"/>
    </row>
    <row r="228" spans="1:34" ht="21" customHeight="1">
      <c r="A228" s="2"/>
      <c r="B228" s="7"/>
      <c r="C228" s="95"/>
      <c r="D228" s="96"/>
      <c r="E228" s="672"/>
      <c r="G228" s="67"/>
      <c r="O228" s="67"/>
      <c r="T228" s="68"/>
      <c r="U228" s="68"/>
      <c r="V228" s="68"/>
      <c r="W228" s="68"/>
      <c r="X228" s="68"/>
      <c r="Y228" s="68"/>
      <c r="Z228" s="68"/>
      <c r="AA228" s="68"/>
      <c r="AB228" s="68"/>
      <c r="AC228" s="68"/>
      <c r="AD228" s="68"/>
      <c r="AE228" s="68"/>
      <c r="AF228" s="68"/>
      <c r="AG228" s="68"/>
      <c r="AH228" s="62"/>
    </row>
    <row r="229" spans="1:34" ht="21" customHeight="1" thickBot="1">
      <c r="A229" s="2"/>
      <c r="B229" s="7"/>
      <c r="C229" s="95"/>
      <c r="D229" s="96"/>
      <c r="E229" s="672"/>
      <c r="G229" s="67"/>
      <c r="H229" s="257" t="s">
        <v>58</v>
      </c>
      <c r="I229" s="257"/>
      <c r="J229" s="257"/>
      <c r="K229" s="257"/>
      <c r="L229" s="257"/>
      <c r="P229" s="258"/>
      <c r="Q229" s="67"/>
      <c r="T229" s="68"/>
      <c r="U229" s="68"/>
      <c r="V229" s="68"/>
      <c r="W229" s="68"/>
      <c r="X229" s="68"/>
      <c r="Y229" s="68"/>
      <c r="Z229" s="68"/>
      <c r="AA229" s="68"/>
      <c r="AB229" s="68"/>
      <c r="AC229" s="68"/>
      <c r="AD229" s="68"/>
      <c r="AE229" s="68"/>
      <c r="AF229" s="68"/>
      <c r="AG229" s="68"/>
      <c r="AH229" s="62"/>
    </row>
    <row r="230" spans="1:34" ht="21" customHeight="1" thickTop="1">
      <c r="A230" s="2"/>
      <c r="B230" s="7"/>
      <c r="C230" s="95"/>
      <c r="D230" s="96"/>
      <c r="E230" s="115"/>
      <c r="G230" s="67"/>
      <c r="H230" s="259" t="s">
        <v>180</v>
      </c>
      <c r="I230" s="260"/>
      <c r="J230" s="260"/>
      <c r="K230" s="261" t="s">
        <v>67</v>
      </c>
      <c r="L230" s="262">
        <v>1</v>
      </c>
      <c r="O230" s="263"/>
      <c r="P230" s="264" t="s">
        <v>83</v>
      </c>
      <c r="Q230" s="265" t="s">
        <v>111</v>
      </c>
      <c r="T230" s="68"/>
      <c r="U230" s="68"/>
      <c r="V230" s="68"/>
      <c r="W230" s="68"/>
      <c r="X230" s="68"/>
      <c r="Y230" s="68"/>
      <c r="Z230" s="68"/>
      <c r="AA230" s="68"/>
      <c r="AB230" s="68"/>
      <c r="AC230" s="68"/>
      <c r="AD230" s="68"/>
      <c r="AE230" s="68"/>
      <c r="AF230" s="68"/>
      <c r="AG230" s="68"/>
      <c r="AH230" s="62"/>
    </row>
    <row r="231" spans="1:34" ht="21" customHeight="1">
      <c r="A231" s="2"/>
      <c r="B231" s="7"/>
      <c r="C231" s="95"/>
      <c r="D231" s="96"/>
      <c r="E231" s="731" t="s">
        <v>181</v>
      </c>
      <c r="G231" s="67"/>
      <c r="H231" s="266" t="s">
        <v>182</v>
      </c>
      <c r="I231" s="267"/>
      <c r="J231" s="267"/>
      <c r="K231" s="268" t="s">
        <v>78</v>
      </c>
      <c r="L231" s="269">
        <v>2</v>
      </c>
      <c r="O231" s="270">
        <v>-10</v>
      </c>
      <c r="P231" s="270">
        <f>L233</f>
        <v>0</v>
      </c>
      <c r="Q231" s="270">
        <f t="shared" ref="Q231:Q251" si="53">$L$230*(SIN($L$231*P231+$L$232))</f>
        <v>0</v>
      </c>
      <c r="T231" s="68"/>
      <c r="U231" s="68"/>
      <c r="V231" s="68"/>
      <c r="W231" s="68"/>
      <c r="X231" s="68"/>
      <c r="Y231" s="68"/>
      <c r="Z231" s="68"/>
      <c r="AA231" s="68"/>
      <c r="AB231" s="68"/>
      <c r="AC231" s="68"/>
      <c r="AD231" s="68"/>
      <c r="AE231" s="68"/>
      <c r="AF231" s="68"/>
      <c r="AG231" s="68"/>
      <c r="AH231" s="62"/>
    </row>
    <row r="232" spans="1:34" ht="21" customHeight="1" thickBot="1">
      <c r="A232" s="2"/>
      <c r="B232" s="7"/>
      <c r="C232" s="95"/>
      <c r="D232" s="96"/>
      <c r="E232" s="731"/>
      <c r="G232" s="67"/>
      <c r="H232" s="271" t="s">
        <v>183</v>
      </c>
      <c r="I232" s="272"/>
      <c r="J232" s="272"/>
      <c r="K232" s="273" t="s">
        <v>125</v>
      </c>
      <c r="L232" s="274">
        <v>0</v>
      </c>
      <c r="O232" s="270">
        <v>-9</v>
      </c>
      <c r="P232" s="270">
        <f t="shared" ref="P232:P251" si="54">P231+L$234</f>
        <v>0.52359877559829882</v>
      </c>
      <c r="Q232" s="270">
        <f t="shared" si="53"/>
        <v>0.8660254037844386</v>
      </c>
      <c r="T232" s="68"/>
      <c r="U232" s="68"/>
      <c r="V232" s="68"/>
      <c r="W232" s="68"/>
      <c r="X232" s="68"/>
      <c r="Y232" s="68"/>
      <c r="Z232" s="68"/>
      <c r="AA232" s="68"/>
      <c r="AB232" s="68"/>
      <c r="AC232" s="68"/>
      <c r="AD232" s="68"/>
      <c r="AE232" s="68"/>
      <c r="AF232" s="68"/>
      <c r="AG232" s="68"/>
      <c r="AH232" s="62"/>
    </row>
    <row r="233" spans="1:34" ht="21" customHeight="1" thickTop="1" thickBot="1">
      <c r="A233" s="2"/>
      <c r="B233" s="7"/>
      <c r="C233" s="95"/>
      <c r="D233" s="96"/>
      <c r="E233" s="731" t="s">
        <v>184</v>
      </c>
      <c r="G233" s="67"/>
      <c r="H233" s="275" t="s">
        <v>185</v>
      </c>
      <c r="I233" s="276"/>
      <c r="J233" s="276"/>
      <c r="K233" s="273" t="s">
        <v>186</v>
      </c>
      <c r="L233" s="274">
        <v>0</v>
      </c>
      <c r="O233" s="270">
        <v>-8</v>
      </c>
      <c r="P233" s="270">
        <f t="shared" si="54"/>
        <v>1.0471975511965976</v>
      </c>
      <c r="Q233" s="270">
        <f t="shared" si="53"/>
        <v>0.86602540378443871</v>
      </c>
      <c r="T233" s="68"/>
      <c r="U233" s="68"/>
      <c r="V233" s="68"/>
      <c r="W233" s="68"/>
      <c r="X233" s="68"/>
      <c r="Y233" s="68"/>
      <c r="Z233" s="68"/>
      <c r="AA233" s="68"/>
      <c r="AB233" s="68"/>
      <c r="AC233" s="68"/>
      <c r="AD233" s="68"/>
      <c r="AE233" s="68"/>
      <c r="AF233" s="68"/>
      <c r="AG233" s="68"/>
      <c r="AH233" s="62"/>
    </row>
    <row r="234" spans="1:34" ht="21" customHeight="1" thickTop="1" thickBot="1">
      <c r="A234" s="2"/>
      <c r="B234" s="7"/>
      <c r="C234" s="95"/>
      <c r="D234" s="96"/>
      <c r="E234" s="731"/>
      <c r="G234" s="67"/>
      <c r="H234" s="275" t="s">
        <v>187</v>
      </c>
      <c r="I234" s="276"/>
      <c r="J234" s="276"/>
      <c r="K234" s="273" t="s">
        <v>61</v>
      </c>
      <c r="L234" s="274">
        <f>L235/6</f>
        <v>0.52359877559829882</v>
      </c>
      <c r="O234" s="270">
        <v>-7</v>
      </c>
      <c r="P234" s="270">
        <f t="shared" si="54"/>
        <v>1.5707963267948966</v>
      </c>
      <c r="Q234" s="270">
        <f t="shared" si="53"/>
        <v>1.22514845490862E-16</v>
      </c>
      <c r="T234" s="68"/>
      <c r="U234" s="68"/>
      <c r="V234" s="68"/>
      <c r="W234" s="68"/>
      <c r="X234" s="68"/>
      <c r="Y234" s="68"/>
      <c r="Z234" s="68"/>
      <c r="AA234" s="68"/>
      <c r="AB234" s="68"/>
      <c r="AC234" s="68"/>
      <c r="AD234" s="68"/>
      <c r="AE234" s="68"/>
      <c r="AF234" s="68"/>
      <c r="AG234" s="68"/>
      <c r="AH234" s="62"/>
    </row>
    <row r="235" spans="1:34" ht="21" customHeight="1" thickTop="1" thickBot="1">
      <c r="A235" s="2"/>
      <c r="B235" s="7"/>
      <c r="C235" s="95"/>
      <c r="D235" s="96"/>
      <c r="E235" s="731" t="s">
        <v>188</v>
      </c>
      <c r="G235" s="67"/>
      <c r="H235" s="275" t="s">
        <v>189</v>
      </c>
      <c r="I235" s="276"/>
      <c r="J235" s="276"/>
      <c r="K235" s="273" t="s">
        <v>190</v>
      </c>
      <c r="L235" s="274">
        <f>PI()</f>
        <v>3.1415926535897931</v>
      </c>
      <c r="O235" s="270">
        <v>-6</v>
      </c>
      <c r="P235" s="270">
        <f t="shared" si="54"/>
        <v>2.0943951023931953</v>
      </c>
      <c r="Q235" s="270">
        <f t="shared" si="53"/>
        <v>-0.86602540378443837</v>
      </c>
      <c r="T235" s="68"/>
      <c r="U235" s="68"/>
      <c r="V235" s="68"/>
      <c r="W235" s="68"/>
      <c r="X235" s="68"/>
      <c r="Y235" s="68"/>
      <c r="Z235" s="68"/>
      <c r="AA235" s="68"/>
      <c r="AB235" s="68"/>
      <c r="AC235" s="68"/>
      <c r="AD235" s="68"/>
      <c r="AE235" s="68"/>
      <c r="AF235" s="68"/>
      <c r="AG235" s="68"/>
      <c r="AH235" s="62"/>
    </row>
    <row r="236" spans="1:34" ht="21" customHeight="1" thickTop="1">
      <c r="A236" s="2"/>
      <c r="B236" s="7"/>
      <c r="C236" s="95"/>
      <c r="D236" s="96"/>
      <c r="E236" s="731"/>
      <c r="G236" s="67"/>
      <c r="H236" s="67"/>
      <c r="I236" s="67"/>
      <c r="J236" s="67"/>
      <c r="K236" s="67"/>
      <c r="O236" s="270">
        <v>-5</v>
      </c>
      <c r="P236" s="270">
        <f t="shared" si="54"/>
        <v>2.617993877991494</v>
      </c>
      <c r="Q236" s="270">
        <f t="shared" si="53"/>
        <v>-0.86602540378443904</v>
      </c>
      <c r="T236" s="68"/>
      <c r="U236" s="68"/>
      <c r="V236" s="68"/>
      <c r="W236" s="68"/>
      <c r="X236" s="68"/>
      <c r="Y236" s="68"/>
      <c r="Z236" s="68"/>
      <c r="AA236" s="68"/>
      <c r="AB236" s="68"/>
      <c r="AC236" s="68"/>
      <c r="AD236" s="68"/>
      <c r="AE236" s="68"/>
      <c r="AF236" s="68"/>
      <c r="AG236" s="68"/>
      <c r="AH236" s="62"/>
    </row>
    <row r="237" spans="1:34" ht="21" customHeight="1">
      <c r="A237" s="2"/>
      <c r="B237" s="7"/>
      <c r="C237" s="95"/>
      <c r="D237" s="96"/>
      <c r="E237" s="149"/>
      <c r="G237" s="67"/>
      <c r="H237" s="67"/>
      <c r="I237" s="67"/>
      <c r="J237" s="67"/>
      <c r="K237" s="67"/>
      <c r="O237" s="270">
        <v>-4</v>
      </c>
      <c r="P237" s="270">
        <f t="shared" si="54"/>
        <v>3.1415926535897927</v>
      </c>
      <c r="Q237" s="270">
        <f t="shared" si="53"/>
        <v>-1.1332081106818492E-15</v>
      </c>
      <c r="T237" s="68"/>
      <c r="U237" s="68"/>
      <c r="V237" s="68"/>
      <c r="W237" s="68"/>
      <c r="X237" s="68"/>
      <c r="Y237" s="68"/>
      <c r="Z237" s="68"/>
      <c r="AA237" s="68"/>
      <c r="AB237" s="68"/>
      <c r="AC237" s="68"/>
      <c r="AD237" s="68"/>
      <c r="AE237" s="68"/>
      <c r="AF237" s="68"/>
      <c r="AG237" s="68"/>
      <c r="AH237" s="62"/>
    </row>
    <row r="238" spans="1:34" ht="21" customHeight="1">
      <c r="A238" s="2"/>
      <c r="B238" s="7"/>
      <c r="C238" s="95"/>
      <c r="D238" s="96"/>
      <c r="E238" s="149"/>
      <c r="G238" s="67"/>
      <c r="H238" s="67"/>
      <c r="I238" s="67"/>
      <c r="J238" s="67"/>
      <c r="K238" s="67"/>
      <c r="O238" s="270">
        <v>-3</v>
      </c>
      <c r="P238" s="270">
        <f t="shared" si="54"/>
        <v>3.6651914291880914</v>
      </c>
      <c r="Q238" s="270">
        <f t="shared" si="53"/>
        <v>0.86602540378443793</v>
      </c>
      <c r="T238" s="68"/>
      <c r="U238" s="68"/>
      <c r="V238" s="68"/>
      <c r="W238" s="68"/>
      <c r="X238" s="68"/>
      <c r="Y238" s="68"/>
      <c r="Z238" s="68"/>
      <c r="AA238" s="68"/>
      <c r="AB238" s="68"/>
      <c r="AC238" s="68"/>
      <c r="AD238" s="68"/>
      <c r="AE238" s="68"/>
      <c r="AF238" s="68"/>
      <c r="AG238" s="68"/>
      <c r="AH238" s="62"/>
    </row>
    <row r="239" spans="1:34" ht="21" customHeight="1">
      <c r="A239" s="2"/>
      <c r="B239" s="7"/>
      <c r="C239" s="95"/>
      <c r="D239" s="96"/>
      <c r="E239" s="7"/>
      <c r="G239" s="67"/>
      <c r="H239" s="67"/>
      <c r="I239" s="67"/>
      <c r="J239" s="67"/>
      <c r="K239" s="67"/>
      <c r="O239" s="270">
        <v>-2</v>
      </c>
      <c r="P239" s="270">
        <f t="shared" si="54"/>
        <v>4.1887902047863905</v>
      </c>
      <c r="Q239" s="270">
        <f t="shared" si="53"/>
        <v>0.86602540378443915</v>
      </c>
      <c r="T239" s="68"/>
      <c r="U239" s="68"/>
      <c r="V239" s="68"/>
      <c r="W239" s="68"/>
      <c r="X239" s="68"/>
      <c r="Y239" s="68"/>
      <c r="Z239" s="68"/>
      <c r="AA239" s="68"/>
      <c r="AB239" s="68"/>
      <c r="AC239" s="68"/>
      <c r="AD239" s="68"/>
      <c r="AE239" s="68"/>
      <c r="AF239" s="68"/>
      <c r="AG239" s="68"/>
      <c r="AH239" s="62"/>
    </row>
    <row r="240" spans="1:34" ht="21" customHeight="1">
      <c r="A240" s="2"/>
      <c r="B240" s="7"/>
      <c r="C240" s="95"/>
      <c r="D240" s="96"/>
      <c r="E240" s="7"/>
      <c r="G240" s="67"/>
      <c r="H240" s="67"/>
      <c r="I240" s="67"/>
      <c r="J240" s="67"/>
      <c r="K240" s="67"/>
      <c r="O240" s="270">
        <v>-1</v>
      </c>
      <c r="P240" s="270">
        <f t="shared" si="54"/>
        <v>4.7123889803846897</v>
      </c>
      <c r="Q240" s="270">
        <f t="shared" si="53"/>
        <v>3.67544536472586E-16</v>
      </c>
      <c r="T240" s="62"/>
      <c r="U240" s="62"/>
      <c r="V240" s="62"/>
      <c r="W240" s="62"/>
      <c r="X240" s="62"/>
      <c r="Y240" s="62"/>
      <c r="Z240" s="62"/>
      <c r="AA240" s="62"/>
      <c r="AB240" s="62"/>
      <c r="AC240" s="62"/>
      <c r="AD240" s="62"/>
      <c r="AE240" s="62"/>
      <c r="AF240" s="62"/>
      <c r="AG240" s="62"/>
      <c r="AH240" s="62"/>
    </row>
    <row r="241" spans="1:30" ht="21" customHeight="1">
      <c r="A241" s="2"/>
      <c r="B241" s="7"/>
      <c r="C241" s="95"/>
      <c r="D241" s="96"/>
      <c r="E241" s="7"/>
      <c r="G241" s="67"/>
      <c r="H241" s="67"/>
      <c r="I241" s="67"/>
      <c r="J241" s="67"/>
      <c r="K241" s="67"/>
      <c r="O241" s="270">
        <v>0</v>
      </c>
      <c r="P241" s="270">
        <f t="shared" si="54"/>
        <v>5.2359877559829888</v>
      </c>
      <c r="Q241" s="270">
        <f t="shared" si="53"/>
        <v>-0.86602540378443871</v>
      </c>
    </row>
    <row r="242" spans="1:30" ht="21" customHeight="1">
      <c r="A242" s="2"/>
      <c r="B242" s="7"/>
      <c r="C242" s="95"/>
      <c r="D242" s="96"/>
      <c r="E242" s="7"/>
      <c r="G242" s="67"/>
      <c r="H242" s="67"/>
      <c r="I242" s="67"/>
      <c r="J242" s="67"/>
      <c r="K242" s="67"/>
      <c r="O242" s="270">
        <v>1</v>
      </c>
      <c r="P242" s="270">
        <f t="shared" si="54"/>
        <v>5.759586531581288</v>
      </c>
      <c r="Q242" s="270">
        <f t="shared" si="53"/>
        <v>-0.86602540378443826</v>
      </c>
    </row>
    <row r="243" spans="1:30" ht="21" customHeight="1">
      <c r="A243" s="2"/>
      <c r="B243" s="7"/>
      <c r="C243" s="95"/>
      <c r="D243" s="96"/>
      <c r="E243" s="7"/>
      <c r="G243" s="67"/>
      <c r="H243" s="67"/>
      <c r="I243" s="67"/>
      <c r="J243" s="67"/>
      <c r="K243" s="67"/>
      <c r="O243" s="270">
        <v>2</v>
      </c>
      <c r="P243" s="270">
        <f t="shared" si="54"/>
        <v>6.2831853071795871</v>
      </c>
      <c r="Q243" s="270">
        <f t="shared" si="53"/>
        <v>1.2862974574368025E-15</v>
      </c>
    </row>
    <row r="244" spans="1:30" ht="21" customHeight="1">
      <c r="A244" s="2"/>
      <c r="B244" s="7"/>
      <c r="C244" s="95"/>
      <c r="D244" s="96"/>
      <c r="E244" s="7"/>
      <c r="H244" s="67"/>
      <c r="I244" s="67"/>
      <c r="J244" s="67"/>
      <c r="K244" s="67"/>
      <c r="O244" s="270">
        <v>3</v>
      </c>
      <c r="P244" s="270">
        <f t="shared" si="54"/>
        <v>6.8067840827778863</v>
      </c>
      <c r="Q244" s="270">
        <f t="shared" si="53"/>
        <v>0.8660254037844396</v>
      </c>
    </row>
    <row r="245" spans="1:30" ht="21" customHeight="1">
      <c r="A245" s="2"/>
      <c r="B245" s="7"/>
      <c r="C245" s="95"/>
      <c r="D245" s="96"/>
      <c r="E245" s="7"/>
      <c r="H245" s="67"/>
      <c r="I245" s="67"/>
      <c r="J245" s="67"/>
      <c r="K245" s="67"/>
      <c r="O245" s="270">
        <v>4</v>
      </c>
      <c r="P245" s="270">
        <f t="shared" si="54"/>
        <v>7.3303828583761854</v>
      </c>
      <c r="Q245" s="270">
        <f t="shared" si="53"/>
        <v>0.86602540378443749</v>
      </c>
    </row>
    <row r="246" spans="1:30" ht="21" customHeight="1">
      <c r="A246" s="2"/>
      <c r="B246" s="7"/>
      <c r="C246" s="95"/>
      <c r="D246" s="96"/>
      <c r="E246" s="7"/>
      <c r="H246" s="67"/>
      <c r="I246" s="67"/>
      <c r="J246" s="67"/>
      <c r="K246" s="67"/>
      <c r="O246" s="270">
        <v>5</v>
      </c>
      <c r="P246" s="270">
        <f t="shared" si="54"/>
        <v>7.8539816339744846</v>
      </c>
      <c r="Q246" s="270">
        <f t="shared" si="53"/>
        <v>-2.9401394513461909E-15</v>
      </c>
    </row>
    <row r="247" spans="1:30" ht="21" customHeight="1">
      <c r="A247" s="2"/>
      <c r="B247" s="7"/>
      <c r="C247" s="95"/>
      <c r="D247" s="96"/>
      <c r="E247" s="7"/>
      <c r="H247" s="67"/>
      <c r="I247" s="67"/>
      <c r="J247" s="67"/>
      <c r="K247" s="67"/>
      <c r="O247" s="270">
        <v>6</v>
      </c>
      <c r="P247" s="270">
        <f t="shared" si="54"/>
        <v>8.3775804095727828</v>
      </c>
      <c r="Q247" s="270">
        <f t="shared" si="53"/>
        <v>-0.86602540378443948</v>
      </c>
    </row>
    <row r="248" spans="1:30" ht="21" customHeight="1">
      <c r="A248" s="2"/>
      <c r="B248" s="7"/>
      <c r="C248" s="95"/>
      <c r="D248" s="96"/>
      <c r="E248" s="7"/>
      <c r="H248" s="67"/>
      <c r="I248" s="67"/>
      <c r="J248" s="67"/>
      <c r="K248" s="67"/>
      <c r="O248" s="270">
        <v>7</v>
      </c>
      <c r="P248" s="270">
        <f t="shared" si="54"/>
        <v>8.9011791851710811</v>
      </c>
      <c r="Q248" s="270">
        <f t="shared" si="53"/>
        <v>-0.86602540378443837</v>
      </c>
    </row>
    <row r="249" spans="1:30" ht="21" customHeight="1">
      <c r="A249" s="2"/>
      <c r="B249" s="7"/>
      <c r="C249" s="95"/>
      <c r="D249" s="96"/>
      <c r="E249" s="7"/>
      <c r="O249" s="270">
        <v>8</v>
      </c>
      <c r="P249" s="270">
        <f t="shared" si="54"/>
        <v>9.4247779607693793</v>
      </c>
      <c r="Q249" s="270">
        <f t="shared" si="53"/>
        <v>-7.3508907294517201E-16</v>
      </c>
    </row>
    <row r="250" spans="1:30" ht="21" customHeight="1">
      <c r="A250" s="2"/>
      <c r="B250" s="7"/>
      <c r="C250" s="95"/>
      <c r="D250" s="96"/>
      <c r="E250" s="7"/>
      <c r="O250" s="270">
        <v>9</v>
      </c>
      <c r="P250" s="270">
        <f t="shared" si="54"/>
        <v>9.9483767363676776</v>
      </c>
      <c r="Q250" s="270">
        <f t="shared" si="53"/>
        <v>0.86602540378443771</v>
      </c>
    </row>
    <row r="251" spans="1:30" ht="21" customHeight="1">
      <c r="A251" s="2"/>
      <c r="B251" s="7"/>
      <c r="C251" s="95"/>
      <c r="D251" s="96"/>
      <c r="E251" s="7"/>
      <c r="O251" s="270">
        <v>10</v>
      </c>
      <c r="P251" s="270">
        <f t="shared" si="54"/>
        <v>10.471975511965976</v>
      </c>
      <c r="Q251" s="270">
        <f t="shared" si="53"/>
        <v>0.86602540378444026</v>
      </c>
    </row>
    <row r="252" spans="1:30" ht="21" customHeight="1">
      <c r="A252" s="2"/>
      <c r="B252" s="7"/>
      <c r="C252" s="95"/>
      <c r="D252" s="96"/>
      <c r="E252" s="7"/>
      <c r="O252" s="277"/>
      <c r="P252" s="277"/>
      <c r="Q252" s="277"/>
    </row>
    <row r="253" spans="1:30" ht="21" customHeight="1">
      <c r="A253" s="2"/>
      <c r="B253" s="7"/>
      <c r="C253" s="95"/>
      <c r="D253" s="96"/>
      <c r="E253" s="7"/>
      <c r="O253" s="277"/>
      <c r="P253" s="277"/>
      <c r="Q253" s="277"/>
    </row>
    <row r="254" spans="1:30" ht="21" customHeight="1">
      <c r="A254" s="2"/>
      <c r="B254" s="7"/>
      <c r="C254" s="95"/>
      <c r="D254" s="96"/>
      <c r="E254" s="7"/>
    </row>
    <row r="255" spans="1:30" ht="21" customHeight="1">
      <c r="A255" s="2"/>
      <c r="B255" s="7"/>
      <c r="C255" s="95"/>
      <c r="D255" s="96" t="s">
        <v>191</v>
      </c>
      <c r="E255" s="96"/>
      <c r="H255" s="278"/>
      <c r="I255" s="278"/>
      <c r="J255" s="278"/>
      <c r="K255" s="278"/>
      <c r="L255" s="732"/>
      <c r="M255" s="732"/>
      <c r="N255" s="279"/>
      <c r="O255" s="279"/>
      <c r="Q255" s="103"/>
      <c r="R255" s="103"/>
      <c r="S255" s="103"/>
      <c r="T255" s="103"/>
      <c r="U255" s="103"/>
      <c r="V255" s="103"/>
      <c r="W255" s="103"/>
      <c r="X255" s="103"/>
    </row>
    <row r="256" spans="1:30" ht="21" customHeight="1" thickBot="1">
      <c r="A256" s="2"/>
      <c r="B256" s="7"/>
      <c r="C256" s="95"/>
      <c r="D256" s="96"/>
      <c r="E256" s="98" t="s">
        <v>192</v>
      </c>
      <c r="H256" s="278"/>
      <c r="I256" s="278" t="s">
        <v>58</v>
      </c>
      <c r="J256" s="278"/>
      <c r="K256" s="278"/>
      <c r="L256" s="280" t="s">
        <v>193</v>
      </c>
      <c r="M256" s="733" t="s">
        <v>194</v>
      </c>
      <c r="N256" s="733"/>
      <c r="O256" s="733"/>
      <c r="P256" s="167"/>
      <c r="Q256" s="167"/>
      <c r="R256" s="167"/>
      <c r="S256" s="167"/>
      <c r="T256" s="167"/>
      <c r="U256" s="103"/>
      <c r="V256" s="103"/>
      <c r="W256" s="103"/>
      <c r="X256" s="103"/>
      <c r="Y256" s="62"/>
      <c r="Z256" s="62"/>
      <c r="AA256" s="62"/>
      <c r="AB256" s="62"/>
      <c r="AC256" s="62"/>
      <c r="AD256" s="62"/>
    </row>
    <row r="257" spans="1:30" ht="21" customHeight="1">
      <c r="A257" s="2"/>
      <c r="B257" s="7"/>
      <c r="C257" s="95"/>
      <c r="D257" s="96"/>
      <c r="E257" s="672" t="s">
        <v>195</v>
      </c>
      <c r="H257" s="278"/>
      <c r="I257" s="281" t="s">
        <v>186</v>
      </c>
      <c r="J257" s="282">
        <v>1975</v>
      </c>
      <c r="K257" s="278"/>
      <c r="L257" s="283">
        <f>$J$257</f>
        <v>1975</v>
      </c>
      <c r="M257" s="729">
        <f>$J$259</f>
        <v>4500</v>
      </c>
      <c r="N257" s="729"/>
      <c r="O257" s="729"/>
      <c r="P257" s="284"/>
      <c r="Q257" s="169"/>
      <c r="R257" s="169"/>
      <c r="S257" s="169"/>
      <c r="T257" s="169"/>
      <c r="U257" s="169"/>
      <c r="V257" s="169"/>
      <c r="W257" s="169"/>
      <c r="X257" s="169"/>
      <c r="Y257" s="62"/>
      <c r="Z257" s="62"/>
      <c r="AA257" s="62"/>
      <c r="AB257" s="62"/>
      <c r="AC257" s="62"/>
      <c r="AD257" s="62"/>
    </row>
    <row r="258" spans="1:30" ht="21" customHeight="1" thickBot="1">
      <c r="A258" s="2"/>
      <c r="B258" s="7"/>
      <c r="C258" s="95"/>
      <c r="D258" s="96"/>
      <c r="E258" s="672"/>
      <c r="H258" s="106"/>
      <c r="I258" s="285" t="s">
        <v>61</v>
      </c>
      <c r="J258" s="286">
        <v>2</v>
      </c>
      <c r="K258" s="106"/>
      <c r="L258" s="287">
        <f>L257+$J$258</f>
        <v>1977</v>
      </c>
      <c r="M258" s="729">
        <f>M257*2</f>
        <v>9000</v>
      </c>
      <c r="N258" s="729"/>
      <c r="O258" s="729"/>
      <c r="P258" s="288"/>
      <c r="Q258" s="169"/>
      <c r="R258" s="169"/>
      <c r="S258" s="169"/>
      <c r="T258" s="169"/>
      <c r="U258" s="169"/>
      <c r="V258" s="169"/>
      <c r="W258" s="169"/>
      <c r="X258" s="169"/>
      <c r="Y258" s="62"/>
      <c r="Z258" s="62"/>
      <c r="AA258" s="62"/>
      <c r="AB258" s="62"/>
      <c r="AC258" s="62"/>
      <c r="AD258" s="62"/>
    </row>
    <row r="259" spans="1:30" ht="21" customHeight="1" thickBot="1">
      <c r="A259" s="2"/>
      <c r="B259" s="7"/>
      <c r="C259" s="95"/>
      <c r="D259" s="96"/>
      <c r="E259" s="672"/>
      <c r="H259" s="106"/>
      <c r="I259" s="285" t="s">
        <v>196</v>
      </c>
      <c r="J259" s="286">
        <v>4500</v>
      </c>
      <c r="K259" s="106"/>
      <c r="L259" s="287">
        <f t="shared" ref="L259:L275" si="55">L258+$J$258</f>
        <v>1979</v>
      </c>
      <c r="M259" s="729">
        <f t="shared" ref="M259:M275" si="56">M258*2</f>
        <v>18000</v>
      </c>
      <c r="N259" s="729"/>
      <c r="O259" s="729"/>
      <c r="P259" s="288"/>
      <c r="Q259" s="169"/>
      <c r="R259" s="169"/>
      <c r="S259" s="169"/>
      <c r="T259" s="169"/>
      <c r="U259" s="169"/>
      <c r="V259" s="169"/>
      <c r="W259" s="169"/>
      <c r="X259" s="169"/>
      <c r="Y259" s="62"/>
      <c r="Z259" s="62"/>
      <c r="AA259" s="62"/>
      <c r="AB259" s="62"/>
      <c r="AC259" s="62"/>
      <c r="AD259" s="62"/>
    </row>
    <row r="260" spans="1:30" ht="21" customHeight="1">
      <c r="A260" s="2"/>
      <c r="B260" s="7"/>
      <c r="C260" s="95"/>
      <c r="D260" s="96"/>
      <c r="E260" s="672"/>
      <c r="H260" s="106"/>
      <c r="I260" s="106"/>
      <c r="J260" s="106"/>
      <c r="K260" s="106"/>
      <c r="L260" s="287">
        <f t="shared" si="55"/>
        <v>1981</v>
      </c>
      <c r="M260" s="729">
        <f t="shared" si="56"/>
        <v>36000</v>
      </c>
      <c r="N260" s="729"/>
      <c r="O260" s="729"/>
      <c r="P260" s="288"/>
      <c r="Q260" s="169"/>
      <c r="R260" s="169"/>
      <c r="S260" s="169"/>
      <c r="T260" s="169"/>
      <c r="U260" s="169"/>
      <c r="V260" s="169"/>
      <c r="W260" s="169"/>
      <c r="X260" s="169"/>
      <c r="Y260" s="62"/>
      <c r="Z260" s="62"/>
      <c r="AA260" s="62"/>
      <c r="AB260" s="62"/>
      <c r="AC260" s="62"/>
      <c r="AD260" s="62"/>
    </row>
    <row r="261" spans="1:30" ht="21" customHeight="1">
      <c r="A261" s="2"/>
      <c r="B261" s="7"/>
      <c r="C261" s="95"/>
      <c r="D261" s="96"/>
      <c r="E261" s="114" t="s">
        <v>197</v>
      </c>
      <c r="H261" s="169"/>
      <c r="I261" s="169"/>
      <c r="J261" s="169"/>
      <c r="K261" s="169"/>
      <c r="L261" s="287">
        <f t="shared" si="55"/>
        <v>1983</v>
      </c>
      <c r="M261" s="729">
        <f t="shared" si="56"/>
        <v>72000</v>
      </c>
      <c r="N261" s="729"/>
      <c r="O261" s="729"/>
      <c r="P261" s="289"/>
      <c r="Q261" s="167"/>
      <c r="R261" s="167"/>
      <c r="S261" s="167"/>
      <c r="T261" s="167"/>
      <c r="U261" s="167"/>
      <c r="V261" s="167"/>
      <c r="W261" s="167"/>
      <c r="X261" s="167"/>
      <c r="Y261" s="62"/>
      <c r="Z261" s="62"/>
      <c r="AA261" s="62"/>
      <c r="AB261" s="62"/>
      <c r="AC261" s="62"/>
      <c r="AD261" s="62"/>
    </row>
    <row r="262" spans="1:30" ht="21" customHeight="1">
      <c r="A262" s="2"/>
      <c r="B262" s="7"/>
      <c r="C262" s="95"/>
      <c r="D262" s="96"/>
      <c r="E262" s="114"/>
      <c r="H262" s="106"/>
      <c r="I262" s="106"/>
      <c r="J262" s="106"/>
      <c r="K262" s="106"/>
      <c r="L262" s="287">
        <f t="shared" si="55"/>
        <v>1985</v>
      </c>
      <c r="M262" s="729">
        <f t="shared" si="56"/>
        <v>144000</v>
      </c>
      <c r="N262" s="729"/>
      <c r="O262" s="729"/>
      <c r="P262" s="289"/>
      <c r="Q262" s="167"/>
      <c r="R262" s="167"/>
      <c r="S262" s="167"/>
      <c r="T262" s="167"/>
      <c r="U262" s="167"/>
      <c r="V262" s="167"/>
      <c r="W262" s="167"/>
      <c r="X262" s="167"/>
      <c r="Y262" s="62"/>
      <c r="Z262" s="62"/>
      <c r="AA262" s="62"/>
      <c r="AB262" s="62"/>
      <c r="AC262" s="62"/>
      <c r="AD262" s="62"/>
    </row>
    <row r="263" spans="1:30" ht="21" customHeight="1">
      <c r="A263" s="2"/>
      <c r="B263" s="7"/>
      <c r="C263" s="95"/>
      <c r="D263" s="96"/>
      <c r="E263" s="114" t="s">
        <v>198</v>
      </c>
      <c r="H263" s="106"/>
      <c r="I263" s="106"/>
      <c r="J263" s="106"/>
      <c r="K263" s="106"/>
      <c r="L263" s="287">
        <f t="shared" si="55"/>
        <v>1987</v>
      </c>
      <c r="M263" s="729">
        <f t="shared" si="56"/>
        <v>288000</v>
      </c>
      <c r="N263" s="729"/>
      <c r="O263" s="729"/>
      <c r="P263" s="289"/>
      <c r="Q263" s="167"/>
      <c r="R263" s="167"/>
      <c r="S263" s="167"/>
      <c r="T263" s="167"/>
      <c r="U263" s="167"/>
      <c r="V263" s="167"/>
      <c r="W263" s="167"/>
      <c r="X263" s="167"/>
      <c r="Y263" s="62"/>
      <c r="Z263" s="62"/>
      <c r="AA263" s="62"/>
      <c r="AB263" s="62"/>
      <c r="AC263" s="62"/>
      <c r="AD263" s="62"/>
    </row>
    <row r="264" spans="1:30" ht="21" customHeight="1">
      <c r="A264" s="2"/>
      <c r="B264" s="7"/>
      <c r="C264" s="95"/>
      <c r="D264" s="96"/>
      <c r="E264" s="7"/>
      <c r="H264" s="106"/>
      <c r="I264" s="106"/>
      <c r="J264" s="106"/>
      <c r="K264" s="106"/>
      <c r="L264" s="287">
        <f t="shared" si="55"/>
        <v>1989</v>
      </c>
      <c r="M264" s="729">
        <f t="shared" si="56"/>
        <v>576000</v>
      </c>
      <c r="N264" s="729"/>
      <c r="O264" s="729"/>
      <c r="P264" s="289"/>
      <c r="Q264" s="167"/>
      <c r="R264" s="167"/>
      <c r="S264" s="167"/>
      <c r="T264" s="167"/>
      <c r="U264" s="167"/>
      <c r="V264" s="167"/>
      <c r="W264" s="167"/>
      <c r="X264" s="167"/>
      <c r="Y264" s="62"/>
      <c r="Z264" s="62"/>
      <c r="AA264" s="62"/>
      <c r="AB264" s="62"/>
      <c r="AC264" s="62"/>
      <c r="AD264" s="62"/>
    </row>
    <row r="265" spans="1:30" ht="21" customHeight="1">
      <c r="A265" s="2"/>
      <c r="B265" s="7"/>
      <c r="C265" s="95"/>
      <c r="D265" s="96"/>
      <c r="E265" s="7"/>
      <c r="H265" s="290"/>
      <c r="I265" s="290"/>
      <c r="J265" s="290"/>
      <c r="K265" s="290"/>
      <c r="L265" s="287">
        <f t="shared" si="55"/>
        <v>1991</v>
      </c>
      <c r="M265" s="729">
        <f t="shared" si="56"/>
        <v>1152000</v>
      </c>
      <c r="N265" s="729"/>
      <c r="O265" s="729"/>
      <c r="P265" s="289"/>
      <c r="Q265" s="167"/>
      <c r="R265" s="167"/>
      <c r="S265" s="167"/>
      <c r="T265" s="167"/>
      <c r="U265" s="167"/>
      <c r="V265" s="167"/>
      <c r="W265" s="167"/>
      <c r="X265" s="167"/>
      <c r="Y265" s="62"/>
      <c r="Z265" s="62"/>
      <c r="AA265" s="62"/>
      <c r="AB265" s="62"/>
      <c r="AC265" s="62"/>
      <c r="AD265" s="62"/>
    </row>
    <row r="266" spans="1:30" ht="21" customHeight="1">
      <c r="A266" s="2"/>
      <c r="B266" s="7"/>
      <c r="C266" s="95"/>
      <c r="D266" s="96"/>
      <c r="E266" s="7"/>
      <c r="H266" s="106"/>
      <c r="I266" s="106"/>
      <c r="J266" s="106"/>
      <c r="K266" s="106"/>
      <c r="L266" s="287">
        <f t="shared" si="55"/>
        <v>1993</v>
      </c>
      <c r="M266" s="729">
        <f t="shared" si="56"/>
        <v>2304000</v>
      </c>
      <c r="N266" s="729"/>
      <c r="O266" s="729"/>
      <c r="P266" s="288"/>
      <c r="Q266" s="106"/>
      <c r="R266" s="106"/>
      <c r="S266" s="106"/>
      <c r="T266" s="106"/>
      <c r="U266" s="106"/>
      <c r="V266" s="106"/>
      <c r="W266" s="106"/>
      <c r="X266" s="106"/>
      <c r="Y266" s="62"/>
      <c r="Z266" s="62"/>
      <c r="AA266" s="62"/>
      <c r="AB266" s="62"/>
      <c r="AC266" s="62"/>
      <c r="AD266" s="62"/>
    </row>
    <row r="267" spans="1:30" ht="21" customHeight="1">
      <c r="A267" s="2"/>
      <c r="B267" s="7"/>
      <c r="C267" s="95"/>
      <c r="D267" s="96"/>
      <c r="E267" s="7"/>
      <c r="H267" s="106"/>
      <c r="I267" s="106"/>
      <c r="J267" s="106"/>
      <c r="K267" s="106"/>
      <c r="L267" s="287">
        <f t="shared" si="55"/>
        <v>1995</v>
      </c>
      <c r="M267" s="729">
        <f t="shared" si="56"/>
        <v>4608000</v>
      </c>
      <c r="N267" s="729"/>
      <c r="O267" s="729"/>
      <c r="P267" s="288"/>
      <c r="Q267" s="106"/>
      <c r="R267" s="106"/>
      <c r="S267" s="106"/>
      <c r="T267" s="106"/>
      <c r="U267" s="106"/>
      <c r="V267" s="106"/>
      <c r="W267" s="106"/>
      <c r="X267" s="106"/>
      <c r="Y267" s="62"/>
      <c r="Z267" s="62"/>
      <c r="AA267" s="62"/>
      <c r="AB267" s="62"/>
      <c r="AC267" s="62"/>
      <c r="AD267" s="62"/>
    </row>
    <row r="268" spans="1:30" ht="21" customHeight="1">
      <c r="A268" s="2"/>
      <c r="B268" s="7"/>
      <c r="C268" s="95"/>
      <c r="D268" s="96"/>
      <c r="E268" s="7"/>
      <c r="H268" s="106"/>
      <c r="I268" s="106"/>
      <c r="J268" s="106"/>
      <c r="K268" s="106"/>
      <c r="L268" s="287">
        <f t="shared" si="55"/>
        <v>1997</v>
      </c>
      <c r="M268" s="729">
        <f t="shared" si="56"/>
        <v>9216000</v>
      </c>
      <c r="N268" s="729"/>
      <c r="O268" s="729"/>
      <c r="P268" s="284"/>
      <c r="Q268" s="106"/>
      <c r="R268" s="106"/>
      <c r="S268" s="291"/>
      <c r="T268" s="106"/>
      <c r="U268" s="106"/>
      <c r="V268" s="106"/>
      <c r="W268" s="106"/>
      <c r="X268" s="106"/>
      <c r="Y268" s="62"/>
      <c r="Z268" s="62"/>
      <c r="AA268" s="62"/>
      <c r="AB268" s="62"/>
      <c r="AC268" s="62"/>
      <c r="AD268" s="62"/>
    </row>
    <row r="269" spans="1:30" ht="21" customHeight="1">
      <c r="A269" s="2"/>
      <c r="B269" s="7"/>
      <c r="C269" s="95"/>
      <c r="D269" s="96"/>
      <c r="E269" s="7"/>
      <c r="H269" s="67"/>
      <c r="I269" s="67"/>
      <c r="J269" s="67"/>
      <c r="K269" s="67"/>
      <c r="L269" s="287">
        <f t="shared" si="55"/>
        <v>1999</v>
      </c>
      <c r="M269" s="729">
        <f t="shared" si="56"/>
        <v>18432000</v>
      </c>
      <c r="N269" s="729"/>
      <c r="O269" s="729"/>
      <c r="P269" s="292"/>
      <c r="Q269" s="68"/>
      <c r="R269" s="68"/>
      <c r="S269" s="68"/>
      <c r="T269" s="68"/>
      <c r="U269" s="68"/>
      <c r="V269" s="68"/>
      <c r="W269" s="68"/>
      <c r="X269" s="68"/>
      <c r="Y269" s="62"/>
      <c r="Z269" s="62"/>
      <c r="AA269" s="62"/>
      <c r="AB269" s="62"/>
      <c r="AC269" s="62"/>
      <c r="AD269" s="62"/>
    </row>
    <row r="270" spans="1:30" ht="21" customHeight="1">
      <c r="A270" s="2"/>
      <c r="B270" s="7"/>
      <c r="C270" s="95"/>
      <c r="D270" s="96"/>
      <c r="E270" s="7"/>
      <c r="H270" s="67"/>
      <c r="I270" s="67"/>
      <c r="J270" s="67"/>
      <c r="K270" s="67"/>
      <c r="L270" s="287">
        <f t="shared" si="55"/>
        <v>2001</v>
      </c>
      <c r="M270" s="729">
        <f t="shared" si="56"/>
        <v>36864000</v>
      </c>
      <c r="N270" s="729"/>
      <c r="O270" s="729"/>
      <c r="P270" s="293"/>
      <c r="Q270" s="68"/>
      <c r="R270" s="68"/>
      <c r="S270" s="68"/>
      <c r="T270" s="68"/>
      <c r="U270" s="68"/>
      <c r="V270" s="68"/>
      <c r="W270" s="68"/>
      <c r="X270" s="68"/>
      <c r="Y270" s="62"/>
      <c r="Z270" s="62"/>
      <c r="AA270" s="62"/>
      <c r="AB270" s="62"/>
      <c r="AC270" s="62"/>
      <c r="AD270" s="62"/>
    </row>
    <row r="271" spans="1:30" ht="21" customHeight="1">
      <c r="A271" s="2"/>
      <c r="B271" s="7"/>
      <c r="C271" s="95"/>
      <c r="D271" s="96"/>
      <c r="E271" s="7"/>
      <c r="H271" s="67"/>
      <c r="I271" s="67"/>
      <c r="J271" s="67"/>
      <c r="K271" s="67"/>
      <c r="L271" s="287">
        <f t="shared" si="55"/>
        <v>2003</v>
      </c>
      <c r="M271" s="729">
        <f t="shared" si="56"/>
        <v>73728000</v>
      </c>
      <c r="N271" s="729"/>
      <c r="O271" s="729"/>
      <c r="P271" s="293"/>
      <c r="Q271" s="68"/>
      <c r="R271" s="68"/>
      <c r="S271" s="68"/>
      <c r="T271" s="68"/>
      <c r="U271" s="68"/>
      <c r="V271" s="68"/>
      <c r="W271" s="68"/>
      <c r="X271" s="68"/>
      <c r="Y271" s="62"/>
      <c r="Z271" s="62"/>
      <c r="AA271" s="62"/>
      <c r="AB271" s="62"/>
      <c r="AC271" s="62"/>
      <c r="AD271" s="62"/>
    </row>
    <row r="272" spans="1:30" ht="21" customHeight="1">
      <c r="A272" s="2"/>
      <c r="B272" s="7"/>
      <c r="C272" s="95"/>
      <c r="D272" s="96"/>
      <c r="E272" s="7"/>
      <c r="H272" s="67"/>
      <c r="I272" s="67"/>
      <c r="J272" s="67"/>
      <c r="K272" s="67"/>
      <c r="L272" s="287">
        <f t="shared" si="55"/>
        <v>2005</v>
      </c>
      <c r="M272" s="729">
        <f t="shared" si="56"/>
        <v>147456000</v>
      </c>
      <c r="N272" s="729"/>
      <c r="O272" s="729"/>
      <c r="P272" s="293"/>
      <c r="Q272" s="68"/>
      <c r="R272" s="68"/>
      <c r="S272" s="68"/>
      <c r="T272" s="68"/>
      <c r="U272" s="68"/>
      <c r="V272" s="68"/>
      <c r="W272" s="68"/>
      <c r="X272" s="68"/>
      <c r="Y272" s="62"/>
      <c r="Z272" s="62"/>
      <c r="AA272" s="62"/>
      <c r="AB272" s="62"/>
      <c r="AC272" s="62"/>
      <c r="AD272" s="62"/>
    </row>
    <row r="273" spans="1:32" ht="21" customHeight="1">
      <c r="A273" s="2"/>
      <c r="B273" s="7"/>
      <c r="C273" s="95"/>
      <c r="D273" s="96"/>
      <c r="E273" s="7"/>
      <c r="H273" s="67"/>
      <c r="I273" s="67"/>
      <c r="J273" s="67"/>
      <c r="K273" s="67"/>
      <c r="L273" s="287">
        <f t="shared" si="55"/>
        <v>2007</v>
      </c>
      <c r="M273" s="729">
        <f t="shared" si="56"/>
        <v>294912000</v>
      </c>
      <c r="N273" s="729"/>
      <c r="O273" s="729"/>
      <c r="P273" s="293"/>
      <c r="Q273" s="68"/>
      <c r="R273" s="68"/>
      <c r="S273" s="68"/>
      <c r="T273" s="68"/>
      <c r="U273" s="68"/>
      <c r="V273" s="68"/>
      <c r="W273" s="68"/>
      <c r="X273" s="68"/>
      <c r="Y273" s="62"/>
      <c r="Z273" s="62"/>
      <c r="AA273" s="62"/>
      <c r="AB273" s="62"/>
      <c r="AC273" s="62"/>
      <c r="AD273" s="62"/>
    </row>
    <row r="274" spans="1:32" ht="21" customHeight="1">
      <c r="A274" s="2"/>
      <c r="B274" s="7"/>
      <c r="C274" s="95"/>
      <c r="D274" s="96"/>
      <c r="E274" s="7"/>
      <c r="H274" s="67"/>
      <c r="I274" s="67"/>
      <c r="J274" s="67"/>
      <c r="K274" s="67"/>
      <c r="L274" s="287">
        <f t="shared" si="55"/>
        <v>2009</v>
      </c>
      <c r="M274" s="729">
        <f t="shared" si="56"/>
        <v>589824000</v>
      </c>
      <c r="N274" s="729"/>
      <c r="O274" s="729"/>
      <c r="P274" s="293"/>
      <c r="Q274" s="68"/>
      <c r="R274" s="68"/>
      <c r="S274" s="68"/>
      <c r="T274" s="68"/>
      <c r="U274" s="68"/>
      <c r="V274" s="68"/>
      <c r="W274" s="68"/>
      <c r="X274" s="68"/>
    </row>
    <row r="275" spans="1:32" ht="21" customHeight="1">
      <c r="A275" s="2"/>
      <c r="B275" s="7"/>
      <c r="C275" s="95"/>
      <c r="D275" s="96"/>
      <c r="E275" s="7"/>
      <c r="H275" s="67"/>
      <c r="I275" s="67"/>
      <c r="J275" s="67"/>
      <c r="K275" s="67"/>
      <c r="L275" s="287">
        <f t="shared" si="55"/>
        <v>2011</v>
      </c>
      <c r="M275" s="729">
        <f t="shared" si="56"/>
        <v>1179648000</v>
      </c>
      <c r="N275" s="729"/>
      <c r="O275" s="729"/>
      <c r="P275" s="293"/>
      <c r="Q275" s="68"/>
      <c r="R275" s="68"/>
      <c r="S275" s="68"/>
      <c r="T275" s="68"/>
      <c r="U275" s="68"/>
      <c r="V275" s="68"/>
      <c r="W275" s="68"/>
      <c r="X275" s="68"/>
    </row>
    <row r="276" spans="1:32" ht="21" customHeight="1">
      <c r="A276" s="2"/>
      <c r="B276" s="7"/>
      <c r="C276" s="95"/>
      <c r="D276" s="96"/>
      <c r="E276" s="7"/>
      <c r="H276" s="67"/>
      <c r="I276" s="67"/>
      <c r="J276" s="67"/>
      <c r="K276" s="67"/>
      <c r="L276" s="294"/>
      <c r="M276" s="295"/>
      <c r="N276" s="295"/>
      <c r="O276" s="295"/>
      <c r="P276" s="134"/>
      <c r="Q276" s="68"/>
      <c r="R276" s="68"/>
      <c r="S276" s="68"/>
      <c r="T276" s="68"/>
      <c r="U276" s="68"/>
      <c r="V276" s="68"/>
      <c r="W276" s="68"/>
      <c r="X276" s="68"/>
    </row>
    <row r="277" spans="1:32" ht="21" customHeight="1">
      <c r="A277" s="2"/>
      <c r="B277" s="7"/>
      <c r="C277" s="95"/>
      <c r="D277" s="96" t="s">
        <v>199</v>
      </c>
      <c r="E277" s="7"/>
      <c r="H277" s="67"/>
      <c r="I277" s="67"/>
      <c r="J277" s="67"/>
      <c r="K277" s="67"/>
      <c r="L277" s="294"/>
      <c r="M277" s="295"/>
      <c r="N277" s="295"/>
      <c r="O277" s="295"/>
      <c r="P277" s="134"/>
      <c r="Q277" s="68"/>
      <c r="R277" s="68"/>
      <c r="S277" s="68"/>
      <c r="T277" s="68"/>
      <c r="U277" s="68"/>
      <c r="V277" s="68"/>
      <c r="W277" s="68"/>
      <c r="X277" s="68"/>
    </row>
    <row r="278" spans="1:32" ht="21" customHeight="1">
      <c r="A278" s="2"/>
      <c r="B278" s="7"/>
      <c r="C278" s="95"/>
      <c r="D278" s="96"/>
      <c r="E278" s="672" t="s">
        <v>200</v>
      </c>
      <c r="G278" s="296"/>
      <c r="H278" s="296"/>
      <c r="I278" s="296"/>
      <c r="J278" s="297"/>
      <c r="K278" s="730" t="s">
        <v>201</v>
      </c>
      <c r="L278" s="730"/>
      <c r="M278" s="730"/>
      <c r="N278" s="730"/>
      <c r="O278" s="298"/>
      <c r="P278" s="730" t="s">
        <v>202</v>
      </c>
      <c r="Q278" s="730"/>
      <c r="R278" s="730"/>
      <c r="S278" s="730"/>
      <c r="T278" s="68"/>
      <c r="U278" s="68"/>
      <c r="V278" s="68"/>
      <c r="W278" s="68"/>
      <c r="X278" s="68"/>
    </row>
    <row r="279" spans="1:32" ht="21" customHeight="1">
      <c r="A279" s="2"/>
      <c r="B279" s="7"/>
      <c r="C279" s="95"/>
      <c r="D279" s="96"/>
      <c r="E279" s="672"/>
      <c r="G279" s="296"/>
      <c r="H279" s="296"/>
      <c r="I279" s="296"/>
      <c r="J279" s="297"/>
      <c r="K279" s="299" t="s">
        <v>139</v>
      </c>
      <c r="L279" s="300" t="s">
        <v>203</v>
      </c>
      <c r="M279" s="301" t="s">
        <v>204</v>
      </c>
      <c r="N279" s="299" t="s">
        <v>137</v>
      </c>
      <c r="O279" s="298"/>
      <c r="P279" s="302" t="s">
        <v>139</v>
      </c>
      <c r="Q279" s="300" t="s">
        <v>203</v>
      </c>
      <c r="R279" s="301" t="s">
        <v>204</v>
      </c>
      <c r="S279" s="302" t="s">
        <v>137</v>
      </c>
      <c r="T279" s="68"/>
      <c r="U279" s="303"/>
      <c r="V279" s="303"/>
      <c r="W279" s="303"/>
      <c r="X279" s="303"/>
      <c r="Y279" s="304"/>
      <c r="Z279" s="304"/>
      <c r="AA279" s="304"/>
      <c r="AB279" s="304"/>
      <c r="AC279" s="304"/>
      <c r="AD279" s="304"/>
      <c r="AE279" s="304"/>
      <c r="AF279" s="304"/>
    </row>
    <row r="280" spans="1:32" ht="21" customHeight="1">
      <c r="A280" s="2"/>
      <c r="B280" s="7"/>
      <c r="C280" s="95"/>
      <c r="D280" s="96"/>
      <c r="E280" s="692" t="s">
        <v>205</v>
      </c>
      <c r="G280" s="305" t="s">
        <v>206</v>
      </c>
      <c r="H280" s="726">
        <v>1500</v>
      </c>
      <c r="I280" s="726"/>
      <c r="J280" s="306"/>
      <c r="K280" s="307">
        <f>$H$282</f>
        <v>0</v>
      </c>
      <c r="L280" s="308"/>
      <c r="M280" s="309">
        <f>$H$280</f>
        <v>1500</v>
      </c>
      <c r="N280" s="310"/>
      <c r="O280" s="311"/>
      <c r="P280" s="312">
        <f>K280</f>
        <v>0</v>
      </c>
      <c r="Q280" s="308">
        <v>0</v>
      </c>
      <c r="R280" s="313">
        <f>H280</f>
        <v>1500</v>
      </c>
      <c r="S280" s="314"/>
      <c r="T280" s="68"/>
      <c r="U280" s="303"/>
      <c r="V280" s="303"/>
      <c r="W280" s="303"/>
      <c r="X280" s="303"/>
      <c r="Y280" s="304"/>
      <c r="Z280" s="304"/>
      <c r="AA280" s="304"/>
      <c r="AB280" s="304"/>
      <c r="AC280" s="304"/>
      <c r="AD280" s="304"/>
      <c r="AE280" s="304"/>
      <c r="AF280" s="304"/>
    </row>
    <row r="281" spans="1:32" ht="21" customHeight="1">
      <c r="A281" s="2"/>
      <c r="B281" s="7"/>
      <c r="C281" s="95"/>
      <c r="D281" s="96"/>
      <c r="E281" s="692"/>
      <c r="G281" s="305" t="s">
        <v>137</v>
      </c>
      <c r="H281" s="727">
        <v>7.4999999999999997E-2</v>
      </c>
      <c r="I281" s="727"/>
      <c r="J281" s="297"/>
      <c r="K281" s="315">
        <f>K280+$H$283</f>
        <v>1</v>
      </c>
      <c r="L281" s="316">
        <f>$H$281*$H$280</f>
        <v>112.5</v>
      </c>
      <c r="M281" s="317">
        <f>M280+L281</f>
        <v>1612.5</v>
      </c>
      <c r="N281" s="318">
        <f>M281/M280-1</f>
        <v>7.4999999999999956E-2</v>
      </c>
      <c r="O281" s="311"/>
      <c r="P281" s="312">
        <f t="shared" ref="P281:P304" si="57">K281</f>
        <v>1</v>
      </c>
      <c r="Q281" s="319">
        <f>$H$281*R280</f>
        <v>112.5</v>
      </c>
      <c r="R281" s="320">
        <f>R280+Q281</f>
        <v>1612.5</v>
      </c>
      <c r="S281" s="321"/>
      <c r="T281" s="68"/>
      <c r="U281" s="303"/>
      <c r="V281" s="303"/>
      <c r="W281" s="303"/>
      <c r="X281" s="303"/>
      <c r="Y281" s="304"/>
      <c r="Z281" s="304"/>
      <c r="AA281" s="304"/>
      <c r="AB281" s="304"/>
      <c r="AC281" s="304"/>
      <c r="AD281" s="304"/>
      <c r="AE281" s="304"/>
      <c r="AF281" s="304"/>
    </row>
    <row r="282" spans="1:32" ht="21" customHeight="1">
      <c r="A282" s="2"/>
      <c r="B282" s="7"/>
      <c r="C282" s="95"/>
      <c r="D282" s="96"/>
      <c r="E282" s="692" t="s">
        <v>207</v>
      </c>
      <c r="G282" s="305" t="s">
        <v>208</v>
      </c>
      <c r="H282" s="728">
        <v>0</v>
      </c>
      <c r="I282" s="728"/>
      <c r="J282" s="297"/>
      <c r="K282" s="315">
        <f t="shared" ref="K282:K304" si="58">K281+$H$283</f>
        <v>2</v>
      </c>
      <c r="L282" s="316">
        <f t="shared" ref="L282:L304" si="59">$H$281*$H$280</f>
        <v>112.5</v>
      </c>
      <c r="M282" s="317">
        <f t="shared" ref="M282:M304" si="60">M281+L282</f>
        <v>1725</v>
      </c>
      <c r="N282" s="318">
        <f t="shared" ref="N282:N304" si="61">M282/M281-1</f>
        <v>6.9767441860465018E-2</v>
      </c>
      <c r="O282" s="311"/>
      <c r="P282" s="312">
        <f t="shared" si="57"/>
        <v>2</v>
      </c>
      <c r="Q282" s="319">
        <f t="shared" ref="Q282:Q304" si="62">$H$281*R281</f>
        <v>120.9375</v>
      </c>
      <c r="R282" s="320">
        <f t="shared" ref="R282:R304" si="63">R281+Q282</f>
        <v>1733.4375</v>
      </c>
      <c r="S282" s="321">
        <f>Q282/Q281-1</f>
        <v>7.4999999999999956E-2</v>
      </c>
      <c r="T282" s="68"/>
      <c r="U282" s="303"/>
      <c r="V282" s="303"/>
      <c r="W282" s="303"/>
      <c r="X282" s="303"/>
      <c r="Y282" s="304"/>
      <c r="Z282" s="304"/>
      <c r="AA282" s="304"/>
      <c r="AB282" s="304"/>
      <c r="AC282" s="304"/>
      <c r="AD282" s="304"/>
      <c r="AE282" s="304"/>
      <c r="AF282" s="304"/>
    </row>
    <row r="283" spans="1:32" ht="21" customHeight="1">
      <c r="A283" s="2"/>
      <c r="B283" s="7"/>
      <c r="C283" s="95"/>
      <c r="D283" s="96"/>
      <c r="E283" s="692"/>
      <c r="G283" s="305" t="s">
        <v>209</v>
      </c>
      <c r="H283" s="728">
        <v>1</v>
      </c>
      <c r="I283" s="728"/>
      <c r="J283" s="297"/>
      <c r="K283" s="315">
        <f t="shared" si="58"/>
        <v>3</v>
      </c>
      <c r="L283" s="316">
        <f t="shared" si="59"/>
        <v>112.5</v>
      </c>
      <c r="M283" s="317">
        <f t="shared" si="60"/>
        <v>1837.5</v>
      </c>
      <c r="N283" s="318">
        <f t="shared" si="61"/>
        <v>6.5217391304347894E-2</v>
      </c>
      <c r="O283" s="297"/>
      <c r="P283" s="312">
        <f t="shared" si="57"/>
        <v>3</v>
      </c>
      <c r="Q283" s="319">
        <f t="shared" si="62"/>
        <v>130.0078125</v>
      </c>
      <c r="R283" s="320">
        <f t="shared" si="63"/>
        <v>1863.4453125</v>
      </c>
      <c r="S283" s="321">
        <f t="shared" ref="S283:S304" si="64">Q283/Q282-1</f>
        <v>7.4999999999999956E-2</v>
      </c>
      <c r="T283" s="68"/>
      <c r="U283" s="303"/>
      <c r="V283" s="303"/>
      <c r="W283" s="303"/>
      <c r="X283" s="303"/>
      <c r="Y283" s="304"/>
      <c r="Z283" s="304"/>
      <c r="AA283" s="304"/>
      <c r="AB283" s="304"/>
      <c r="AC283" s="304"/>
      <c r="AD283" s="304"/>
      <c r="AE283" s="304"/>
      <c r="AF283" s="304"/>
    </row>
    <row r="284" spans="1:32" ht="21" customHeight="1">
      <c r="A284" s="2"/>
      <c r="B284" s="7"/>
      <c r="C284" s="95"/>
      <c r="D284" s="96"/>
      <c r="E284" s="692" t="s">
        <v>210</v>
      </c>
      <c r="G284" s="296"/>
      <c r="H284" s="296"/>
      <c r="I284" s="296"/>
      <c r="J284" s="297"/>
      <c r="K284" s="315">
        <f t="shared" si="58"/>
        <v>4</v>
      </c>
      <c r="L284" s="316">
        <f t="shared" si="59"/>
        <v>112.5</v>
      </c>
      <c r="M284" s="317">
        <f t="shared" si="60"/>
        <v>1950</v>
      </c>
      <c r="N284" s="318">
        <f t="shared" si="61"/>
        <v>6.1224489795918435E-2</v>
      </c>
      <c r="O284" s="322"/>
      <c r="P284" s="312">
        <f t="shared" si="57"/>
        <v>4</v>
      </c>
      <c r="Q284" s="319">
        <f t="shared" si="62"/>
        <v>139.75839843750001</v>
      </c>
      <c r="R284" s="320">
        <f t="shared" si="63"/>
        <v>2003.2037109375001</v>
      </c>
      <c r="S284" s="321">
        <f t="shared" si="64"/>
        <v>7.4999999999999956E-2</v>
      </c>
      <c r="T284" s="68"/>
      <c r="U284" s="303"/>
      <c r="V284" s="303"/>
      <c r="W284" s="303"/>
      <c r="X284" s="303"/>
      <c r="Y284" s="304"/>
      <c r="Z284" s="304"/>
      <c r="AA284" s="304"/>
      <c r="AB284" s="304"/>
      <c r="AC284" s="304"/>
      <c r="AD284" s="304"/>
      <c r="AE284" s="304"/>
      <c r="AF284" s="304"/>
    </row>
    <row r="285" spans="1:32" ht="21" customHeight="1">
      <c r="A285" s="2"/>
      <c r="B285" s="7"/>
      <c r="C285" s="95"/>
      <c r="D285" s="96"/>
      <c r="E285" s="692"/>
      <c r="G285" s="296"/>
      <c r="H285" s="296"/>
      <c r="I285" s="296"/>
      <c r="J285" s="297"/>
      <c r="K285" s="315">
        <f t="shared" si="58"/>
        <v>5</v>
      </c>
      <c r="L285" s="316">
        <f t="shared" si="59"/>
        <v>112.5</v>
      </c>
      <c r="M285" s="317">
        <f t="shared" si="60"/>
        <v>2062.5</v>
      </c>
      <c r="N285" s="318">
        <f t="shared" si="61"/>
        <v>5.7692307692307709E-2</v>
      </c>
      <c r="O285" s="322"/>
      <c r="P285" s="312">
        <f t="shared" si="57"/>
        <v>5</v>
      </c>
      <c r="Q285" s="319">
        <f t="shared" si="62"/>
        <v>150.24027832031251</v>
      </c>
      <c r="R285" s="320">
        <f t="shared" si="63"/>
        <v>2153.4439892578125</v>
      </c>
      <c r="S285" s="321">
        <f t="shared" si="64"/>
        <v>7.4999999999999956E-2</v>
      </c>
      <c r="T285" s="68"/>
      <c r="U285" s="303"/>
      <c r="V285" s="303"/>
      <c r="W285" s="303"/>
      <c r="X285" s="303"/>
      <c r="Y285" s="304"/>
      <c r="Z285" s="304"/>
      <c r="AA285" s="304"/>
      <c r="AB285" s="304"/>
      <c r="AC285" s="304"/>
      <c r="AD285" s="304"/>
      <c r="AE285" s="304"/>
      <c r="AF285" s="304"/>
    </row>
    <row r="286" spans="1:32" ht="21" customHeight="1">
      <c r="A286" s="2"/>
      <c r="B286" s="7"/>
      <c r="C286" s="95"/>
      <c r="D286" s="96"/>
      <c r="E286" s="692" t="s">
        <v>211</v>
      </c>
      <c r="G286" s="296"/>
      <c r="H286" s="296"/>
      <c r="I286" s="296"/>
      <c r="J286" s="297"/>
      <c r="K286" s="315">
        <f t="shared" si="58"/>
        <v>6</v>
      </c>
      <c r="L286" s="316">
        <f t="shared" si="59"/>
        <v>112.5</v>
      </c>
      <c r="M286" s="317">
        <f t="shared" si="60"/>
        <v>2175</v>
      </c>
      <c r="N286" s="318">
        <f t="shared" si="61"/>
        <v>5.4545454545454453E-2</v>
      </c>
      <c r="O286" s="322"/>
      <c r="P286" s="312">
        <f t="shared" si="57"/>
        <v>6</v>
      </c>
      <c r="Q286" s="319">
        <f t="shared" si="62"/>
        <v>161.50829919433593</v>
      </c>
      <c r="R286" s="320">
        <f t="shared" si="63"/>
        <v>2314.9522884521484</v>
      </c>
      <c r="S286" s="321">
        <f t="shared" si="64"/>
        <v>7.4999999999999956E-2</v>
      </c>
      <c r="T286" s="68"/>
      <c r="U286" s="303"/>
      <c r="V286" s="303"/>
      <c r="W286" s="303"/>
      <c r="X286" s="303"/>
      <c r="Y286" s="304"/>
      <c r="Z286" s="304"/>
      <c r="AA286" s="304"/>
      <c r="AB286" s="304"/>
      <c r="AC286" s="304"/>
      <c r="AD286" s="304"/>
      <c r="AE286" s="304"/>
      <c r="AF286" s="304"/>
    </row>
    <row r="287" spans="1:32" ht="21" customHeight="1">
      <c r="A287" s="2"/>
      <c r="B287" s="7"/>
      <c r="C287" s="95"/>
      <c r="D287" s="96"/>
      <c r="E287" s="692"/>
      <c r="G287" s="296"/>
      <c r="H287" s="296"/>
      <c r="I287" s="296"/>
      <c r="J287" s="297"/>
      <c r="K287" s="315">
        <f t="shared" si="58"/>
        <v>7</v>
      </c>
      <c r="L287" s="316">
        <f t="shared" si="59"/>
        <v>112.5</v>
      </c>
      <c r="M287" s="317">
        <f t="shared" si="60"/>
        <v>2287.5</v>
      </c>
      <c r="N287" s="318">
        <f t="shared" si="61"/>
        <v>5.1724137931034475E-2</v>
      </c>
      <c r="O287" s="297"/>
      <c r="P287" s="312">
        <f t="shared" si="57"/>
        <v>7</v>
      </c>
      <c r="Q287" s="319">
        <f t="shared" si="62"/>
        <v>173.62142163391113</v>
      </c>
      <c r="R287" s="320">
        <f t="shared" si="63"/>
        <v>2488.5737100860597</v>
      </c>
      <c r="S287" s="321">
        <f t="shared" si="64"/>
        <v>7.4999999999999956E-2</v>
      </c>
      <c r="T287" s="68"/>
      <c r="U287" s="303"/>
      <c r="V287" s="303"/>
      <c r="W287" s="303"/>
      <c r="X287" s="303"/>
      <c r="Y287" s="304"/>
      <c r="Z287" s="304"/>
      <c r="AA287" s="304"/>
      <c r="AB287" s="304"/>
      <c r="AC287" s="304"/>
      <c r="AD287" s="304"/>
      <c r="AE287" s="304"/>
      <c r="AF287" s="304"/>
    </row>
    <row r="288" spans="1:32" ht="21" customHeight="1">
      <c r="A288" s="2"/>
      <c r="B288" s="7"/>
      <c r="C288" s="95"/>
      <c r="D288" s="96"/>
      <c r="E288" s="692"/>
      <c r="G288" s="296"/>
      <c r="H288" s="296"/>
      <c r="I288" s="296"/>
      <c r="J288" s="297"/>
      <c r="K288" s="315">
        <f t="shared" si="58"/>
        <v>8</v>
      </c>
      <c r="L288" s="316">
        <f t="shared" si="59"/>
        <v>112.5</v>
      </c>
      <c r="M288" s="317">
        <f t="shared" si="60"/>
        <v>2400</v>
      </c>
      <c r="N288" s="318">
        <f t="shared" si="61"/>
        <v>4.9180327868852514E-2</v>
      </c>
      <c r="O288" s="322"/>
      <c r="P288" s="312">
        <f t="shared" si="57"/>
        <v>8</v>
      </c>
      <c r="Q288" s="319">
        <f t="shared" si="62"/>
        <v>186.64302825645447</v>
      </c>
      <c r="R288" s="320">
        <f t="shared" si="63"/>
        <v>2675.216738342514</v>
      </c>
      <c r="S288" s="321">
        <f t="shared" si="64"/>
        <v>7.4999999999999956E-2</v>
      </c>
      <c r="T288" s="68"/>
      <c r="U288" s="303"/>
      <c r="V288" s="303"/>
      <c r="W288" s="303"/>
      <c r="X288" s="303"/>
      <c r="Y288" s="304"/>
      <c r="Z288" s="304"/>
      <c r="AA288" s="304"/>
      <c r="AB288" s="304"/>
      <c r="AC288" s="304"/>
      <c r="AD288" s="304"/>
      <c r="AE288" s="304"/>
      <c r="AF288" s="304"/>
    </row>
    <row r="289" spans="1:32" ht="21" customHeight="1">
      <c r="A289" s="2"/>
      <c r="B289" s="7"/>
      <c r="C289" s="95"/>
      <c r="D289" s="96"/>
      <c r="E289" s="7"/>
      <c r="G289" s="296"/>
      <c r="H289" s="296"/>
      <c r="I289" s="296"/>
      <c r="J289" s="297"/>
      <c r="K289" s="315">
        <f t="shared" si="58"/>
        <v>9</v>
      </c>
      <c r="L289" s="316">
        <f t="shared" si="59"/>
        <v>112.5</v>
      </c>
      <c r="M289" s="317">
        <f t="shared" si="60"/>
        <v>2512.5</v>
      </c>
      <c r="N289" s="318">
        <f t="shared" si="61"/>
        <v>4.6875E-2</v>
      </c>
      <c r="O289" s="322"/>
      <c r="P289" s="312">
        <f t="shared" si="57"/>
        <v>9</v>
      </c>
      <c r="Q289" s="319">
        <f t="shared" si="62"/>
        <v>200.64125537568853</v>
      </c>
      <c r="R289" s="320">
        <f t="shared" si="63"/>
        <v>2875.8579937182026</v>
      </c>
      <c r="S289" s="321">
        <f t="shared" si="64"/>
        <v>7.4999999999999956E-2</v>
      </c>
      <c r="T289" s="68"/>
      <c r="U289" s="303"/>
      <c r="V289" s="303"/>
      <c r="W289" s="303"/>
      <c r="X289" s="303"/>
      <c r="Y289" s="304"/>
      <c r="Z289" s="304"/>
      <c r="AA289" s="304"/>
      <c r="AB289" s="304"/>
      <c r="AC289" s="304"/>
      <c r="AD289" s="304"/>
      <c r="AE289" s="304"/>
      <c r="AF289" s="304"/>
    </row>
    <row r="290" spans="1:32" ht="21" customHeight="1">
      <c r="A290" s="2"/>
      <c r="B290" s="7"/>
      <c r="C290" s="95"/>
      <c r="D290" s="96"/>
      <c r="E290" s="7"/>
      <c r="G290" s="296"/>
      <c r="H290" s="296"/>
      <c r="I290" s="296"/>
      <c r="J290" s="297"/>
      <c r="K290" s="315">
        <f t="shared" si="58"/>
        <v>10</v>
      </c>
      <c r="L290" s="316">
        <f t="shared" si="59"/>
        <v>112.5</v>
      </c>
      <c r="M290" s="317">
        <f t="shared" si="60"/>
        <v>2625</v>
      </c>
      <c r="N290" s="318">
        <f t="shared" si="61"/>
        <v>4.4776119402984982E-2</v>
      </c>
      <c r="O290" s="322"/>
      <c r="P290" s="312">
        <f t="shared" si="57"/>
        <v>10</v>
      </c>
      <c r="Q290" s="319">
        <f t="shared" si="62"/>
        <v>215.68934952886519</v>
      </c>
      <c r="R290" s="320">
        <f t="shared" si="63"/>
        <v>3091.5473432470676</v>
      </c>
      <c r="S290" s="321">
        <f t="shared" si="64"/>
        <v>7.5000000000000178E-2</v>
      </c>
      <c r="T290" s="68"/>
      <c r="U290" s="303"/>
      <c r="V290" s="303"/>
      <c r="W290" s="303"/>
      <c r="X290" s="303"/>
      <c r="Y290" s="304"/>
      <c r="Z290" s="304"/>
      <c r="AA290" s="304"/>
      <c r="AB290" s="304"/>
      <c r="AC290" s="304"/>
      <c r="AD290" s="304"/>
      <c r="AE290" s="304"/>
      <c r="AF290" s="304"/>
    </row>
    <row r="291" spans="1:32" ht="21" customHeight="1">
      <c r="A291" s="2"/>
      <c r="B291" s="7"/>
      <c r="C291" s="95"/>
      <c r="D291" s="96"/>
      <c r="E291" s="7"/>
      <c r="G291" s="296"/>
      <c r="H291" s="296"/>
      <c r="I291" s="296"/>
      <c r="J291" s="297"/>
      <c r="K291" s="315">
        <f t="shared" si="58"/>
        <v>11</v>
      </c>
      <c r="L291" s="316">
        <f t="shared" si="59"/>
        <v>112.5</v>
      </c>
      <c r="M291" s="317">
        <f t="shared" si="60"/>
        <v>2737.5</v>
      </c>
      <c r="N291" s="318">
        <f t="shared" si="61"/>
        <v>4.2857142857142927E-2</v>
      </c>
      <c r="O291" s="322"/>
      <c r="P291" s="312">
        <f t="shared" si="57"/>
        <v>11</v>
      </c>
      <c r="Q291" s="319">
        <f t="shared" si="62"/>
        <v>231.86605074353005</v>
      </c>
      <c r="R291" s="320">
        <f t="shared" si="63"/>
        <v>3323.4133939905978</v>
      </c>
      <c r="S291" s="321">
        <f t="shared" si="64"/>
        <v>7.4999999999999956E-2</v>
      </c>
      <c r="T291" s="68"/>
      <c r="U291" s="303"/>
      <c r="V291" s="303"/>
      <c r="W291" s="303"/>
      <c r="X291" s="303"/>
      <c r="Y291" s="304"/>
      <c r="Z291" s="304"/>
      <c r="AA291" s="304"/>
      <c r="AB291" s="304"/>
      <c r="AC291" s="304"/>
      <c r="AD291" s="304"/>
      <c r="AE291" s="304"/>
      <c r="AF291" s="304"/>
    </row>
    <row r="292" spans="1:32" ht="21" customHeight="1">
      <c r="A292" s="2"/>
      <c r="B292" s="7"/>
      <c r="C292" s="95"/>
      <c r="D292" s="96"/>
      <c r="E292" s="7"/>
      <c r="G292" s="296"/>
      <c r="H292" s="296"/>
      <c r="I292" s="296"/>
      <c r="J292" s="297"/>
      <c r="K292" s="315">
        <f t="shared" si="58"/>
        <v>12</v>
      </c>
      <c r="L292" s="316">
        <f t="shared" si="59"/>
        <v>112.5</v>
      </c>
      <c r="M292" s="317">
        <f t="shared" si="60"/>
        <v>2850</v>
      </c>
      <c r="N292" s="318">
        <f t="shared" si="61"/>
        <v>4.1095890410958846E-2</v>
      </c>
      <c r="O292" s="227"/>
      <c r="P292" s="312">
        <f t="shared" si="57"/>
        <v>12</v>
      </c>
      <c r="Q292" s="319">
        <f t="shared" si="62"/>
        <v>249.25600454929483</v>
      </c>
      <c r="R292" s="320">
        <f t="shared" si="63"/>
        <v>3572.6693985398924</v>
      </c>
      <c r="S292" s="321">
        <f t="shared" si="64"/>
        <v>7.5000000000000178E-2</v>
      </c>
      <c r="T292" s="68"/>
      <c r="U292" s="68"/>
      <c r="V292" s="68"/>
      <c r="W292" s="68"/>
      <c r="X292" s="68"/>
    </row>
    <row r="293" spans="1:32" ht="21" customHeight="1">
      <c r="A293" s="2"/>
      <c r="B293" s="7"/>
      <c r="C293" s="95"/>
      <c r="D293" s="96"/>
      <c r="E293" s="7"/>
      <c r="G293" s="296"/>
      <c r="H293" s="296"/>
      <c r="I293" s="296"/>
      <c r="J293" s="297"/>
      <c r="K293" s="315">
        <f t="shared" si="58"/>
        <v>13</v>
      </c>
      <c r="L293" s="316">
        <f t="shared" si="59"/>
        <v>112.5</v>
      </c>
      <c r="M293" s="317">
        <f t="shared" si="60"/>
        <v>2962.5</v>
      </c>
      <c r="N293" s="318">
        <f t="shared" si="61"/>
        <v>3.9473684210526327E-2</v>
      </c>
      <c r="O293" s="227"/>
      <c r="P293" s="312">
        <f t="shared" si="57"/>
        <v>13</v>
      </c>
      <c r="Q293" s="319">
        <f t="shared" si="62"/>
        <v>267.95020489049193</v>
      </c>
      <c r="R293" s="320">
        <f t="shared" si="63"/>
        <v>3840.6196034303844</v>
      </c>
      <c r="S293" s="321">
        <f t="shared" si="64"/>
        <v>7.4999999999999956E-2</v>
      </c>
      <c r="T293" s="68"/>
      <c r="U293" s="68"/>
      <c r="V293" s="68"/>
      <c r="W293" s="68"/>
      <c r="X293" s="68"/>
    </row>
    <row r="294" spans="1:32" ht="21" customHeight="1">
      <c r="A294" s="2"/>
      <c r="B294" s="7"/>
      <c r="C294" s="95"/>
      <c r="D294" s="96"/>
      <c r="E294" s="7"/>
      <c r="G294" s="296"/>
      <c r="H294" s="296"/>
      <c r="I294" s="296"/>
      <c r="J294" s="297"/>
      <c r="K294" s="315">
        <f t="shared" si="58"/>
        <v>14</v>
      </c>
      <c r="L294" s="316">
        <f t="shared" si="59"/>
        <v>112.5</v>
      </c>
      <c r="M294" s="317">
        <f t="shared" si="60"/>
        <v>3075</v>
      </c>
      <c r="N294" s="318">
        <f t="shared" si="61"/>
        <v>3.7974683544303778E-2</v>
      </c>
      <c r="O294" s="227"/>
      <c r="P294" s="312">
        <f t="shared" si="57"/>
        <v>14</v>
      </c>
      <c r="Q294" s="319">
        <f t="shared" si="62"/>
        <v>288.04647025727883</v>
      </c>
      <c r="R294" s="320">
        <f t="shared" si="63"/>
        <v>4128.6660736876629</v>
      </c>
      <c r="S294" s="321">
        <f t="shared" si="64"/>
        <v>7.4999999999999956E-2</v>
      </c>
      <c r="T294" s="68"/>
      <c r="U294" s="68"/>
      <c r="V294" s="68"/>
      <c r="W294" s="68"/>
      <c r="X294" s="68"/>
    </row>
    <row r="295" spans="1:32" ht="21" customHeight="1">
      <c r="A295" s="2"/>
      <c r="B295" s="7"/>
      <c r="C295" s="95"/>
      <c r="D295" s="96"/>
      <c r="E295" s="7"/>
      <c r="G295" s="296"/>
      <c r="H295" s="296"/>
      <c r="I295" s="296"/>
      <c r="J295" s="297"/>
      <c r="K295" s="315">
        <f t="shared" si="58"/>
        <v>15</v>
      </c>
      <c r="L295" s="316">
        <f t="shared" si="59"/>
        <v>112.5</v>
      </c>
      <c r="M295" s="317">
        <f t="shared" si="60"/>
        <v>3187.5</v>
      </c>
      <c r="N295" s="318">
        <f t="shared" si="61"/>
        <v>3.6585365853658569E-2</v>
      </c>
      <c r="O295" s="227"/>
      <c r="P295" s="312">
        <f t="shared" si="57"/>
        <v>15</v>
      </c>
      <c r="Q295" s="319">
        <f t="shared" si="62"/>
        <v>309.64995552657473</v>
      </c>
      <c r="R295" s="320">
        <f t="shared" si="63"/>
        <v>4438.3160292142375</v>
      </c>
      <c r="S295" s="321">
        <f t="shared" si="64"/>
        <v>7.4999999999999956E-2</v>
      </c>
      <c r="T295" s="68"/>
      <c r="U295" s="68"/>
      <c r="V295" s="68"/>
      <c r="W295" s="68"/>
      <c r="X295" s="68"/>
    </row>
    <row r="296" spans="1:32" ht="21" customHeight="1">
      <c r="A296" s="2"/>
      <c r="B296" s="7"/>
      <c r="C296" s="95"/>
      <c r="D296" s="96"/>
      <c r="E296" s="7"/>
      <c r="G296" s="296"/>
      <c r="H296" s="296"/>
      <c r="I296" s="296"/>
      <c r="J296" s="297"/>
      <c r="K296" s="315">
        <f t="shared" si="58"/>
        <v>16</v>
      </c>
      <c r="L296" s="316">
        <f t="shared" si="59"/>
        <v>112.5</v>
      </c>
      <c r="M296" s="317">
        <f t="shared" si="60"/>
        <v>3300</v>
      </c>
      <c r="N296" s="318">
        <f t="shared" si="61"/>
        <v>3.529411764705892E-2</v>
      </c>
      <c r="O296" s="227"/>
      <c r="P296" s="312">
        <f t="shared" si="57"/>
        <v>16</v>
      </c>
      <c r="Q296" s="319">
        <f t="shared" si="62"/>
        <v>332.87370219106782</v>
      </c>
      <c r="R296" s="320">
        <f t="shared" si="63"/>
        <v>4771.1897314053049</v>
      </c>
      <c r="S296" s="321">
        <f t="shared" si="64"/>
        <v>7.4999999999999956E-2</v>
      </c>
      <c r="T296" s="68"/>
      <c r="U296" s="68"/>
      <c r="V296" s="68"/>
      <c r="W296" s="68"/>
      <c r="X296" s="68"/>
    </row>
    <row r="297" spans="1:32" ht="21" customHeight="1">
      <c r="A297" s="2"/>
      <c r="B297" s="7"/>
      <c r="C297" s="95"/>
      <c r="D297" s="96"/>
      <c r="E297" s="7"/>
      <c r="G297" s="296"/>
      <c r="H297" s="296"/>
      <c r="I297" s="296"/>
      <c r="J297" s="297"/>
      <c r="K297" s="315">
        <f t="shared" si="58"/>
        <v>17</v>
      </c>
      <c r="L297" s="316">
        <f t="shared" si="59"/>
        <v>112.5</v>
      </c>
      <c r="M297" s="317">
        <f t="shared" si="60"/>
        <v>3412.5</v>
      </c>
      <c r="N297" s="318">
        <f t="shared" si="61"/>
        <v>3.4090909090909172E-2</v>
      </c>
      <c r="O297" s="227"/>
      <c r="P297" s="312">
        <f t="shared" si="57"/>
        <v>17</v>
      </c>
      <c r="Q297" s="319">
        <f t="shared" si="62"/>
        <v>357.83922985539783</v>
      </c>
      <c r="R297" s="320">
        <f t="shared" si="63"/>
        <v>5129.028961260703</v>
      </c>
      <c r="S297" s="321">
        <f t="shared" si="64"/>
        <v>7.4999999999999734E-2</v>
      </c>
      <c r="T297" s="68"/>
      <c r="U297" s="68"/>
      <c r="V297" s="68"/>
      <c r="W297" s="68"/>
      <c r="X297" s="68"/>
    </row>
    <row r="298" spans="1:32" ht="21" customHeight="1">
      <c r="A298" s="2"/>
      <c r="B298" s="7"/>
      <c r="C298" s="95"/>
      <c r="D298" s="96"/>
      <c r="E298" s="7"/>
      <c r="G298" s="296"/>
      <c r="H298" s="296"/>
      <c r="I298" s="296"/>
      <c r="J298" s="297"/>
      <c r="K298" s="315">
        <f t="shared" si="58"/>
        <v>18</v>
      </c>
      <c r="L298" s="316">
        <f t="shared" si="59"/>
        <v>112.5</v>
      </c>
      <c r="M298" s="317">
        <f t="shared" si="60"/>
        <v>3525</v>
      </c>
      <c r="N298" s="318">
        <f t="shared" si="61"/>
        <v>3.2967032967033072E-2</v>
      </c>
      <c r="O298" s="227"/>
      <c r="P298" s="312">
        <f t="shared" si="57"/>
        <v>18</v>
      </c>
      <c r="Q298" s="319">
        <f t="shared" si="62"/>
        <v>384.6771720945527</v>
      </c>
      <c r="R298" s="320">
        <f t="shared" si="63"/>
        <v>5513.7061333552556</v>
      </c>
      <c r="S298" s="321">
        <f t="shared" si="64"/>
        <v>7.5000000000000178E-2</v>
      </c>
      <c r="T298" s="68"/>
      <c r="U298" s="68"/>
      <c r="V298" s="68"/>
      <c r="W298" s="68"/>
      <c r="X298" s="68"/>
    </row>
    <row r="299" spans="1:32" ht="21" customHeight="1">
      <c r="A299" s="2"/>
      <c r="B299" s="7"/>
      <c r="C299" s="95"/>
      <c r="D299" s="96"/>
      <c r="E299" s="7"/>
      <c r="G299" s="296"/>
      <c r="H299" s="296"/>
      <c r="I299" s="296"/>
      <c r="J299" s="297"/>
      <c r="K299" s="315">
        <f t="shared" si="58"/>
        <v>19</v>
      </c>
      <c r="L299" s="316">
        <f t="shared" si="59"/>
        <v>112.5</v>
      </c>
      <c r="M299" s="317">
        <f t="shared" si="60"/>
        <v>3637.5</v>
      </c>
      <c r="N299" s="318">
        <f t="shared" si="61"/>
        <v>3.1914893617021267E-2</v>
      </c>
      <c r="O299" s="227"/>
      <c r="P299" s="312">
        <f t="shared" si="57"/>
        <v>19</v>
      </c>
      <c r="Q299" s="319">
        <f t="shared" si="62"/>
        <v>413.52796000164415</v>
      </c>
      <c r="R299" s="320">
        <f t="shared" si="63"/>
        <v>5927.2340933568994</v>
      </c>
      <c r="S299" s="321">
        <f t="shared" si="64"/>
        <v>7.4999999999999956E-2</v>
      </c>
      <c r="T299" s="68"/>
      <c r="U299" s="68"/>
      <c r="V299" s="68"/>
      <c r="W299" s="68"/>
      <c r="X299" s="68"/>
    </row>
    <row r="300" spans="1:32" ht="21" customHeight="1">
      <c r="A300" s="2"/>
      <c r="B300" s="7"/>
      <c r="C300" s="95"/>
      <c r="D300" s="96"/>
      <c r="E300" s="7"/>
      <c r="G300" s="296"/>
      <c r="H300" s="296"/>
      <c r="I300" s="296"/>
      <c r="J300" s="297"/>
      <c r="K300" s="315">
        <f t="shared" si="58"/>
        <v>20</v>
      </c>
      <c r="L300" s="316">
        <f t="shared" si="59"/>
        <v>112.5</v>
      </c>
      <c r="M300" s="317">
        <f t="shared" si="60"/>
        <v>3750</v>
      </c>
      <c r="N300" s="318">
        <f t="shared" si="61"/>
        <v>3.0927835051546282E-2</v>
      </c>
      <c r="O300" s="227"/>
      <c r="P300" s="312">
        <f t="shared" si="57"/>
        <v>20</v>
      </c>
      <c r="Q300" s="319">
        <f t="shared" si="62"/>
        <v>444.54255700176742</v>
      </c>
      <c r="R300" s="320">
        <f t="shared" si="63"/>
        <v>6371.7766503586672</v>
      </c>
      <c r="S300" s="321">
        <f t="shared" si="64"/>
        <v>7.4999999999999956E-2</v>
      </c>
      <c r="T300" s="68"/>
      <c r="U300" s="68"/>
      <c r="V300" s="68"/>
      <c r="W300" s="68"/>
      <c r="X300" s="68"/>
    </row>
    <row r="301" spans="1:32" ht="21" customHeight="1">
      <c r="A301" s="2"/>
      <c r="B301" s="7"/>
      <c r="C301" s="95"/>
      <c r="D301" s="96"/>
      <c r="E301" s="7"/>
      <c r="G301" s="296"/>
      <c r="H301" s="296"/>
      <c r="I301" s="296"/>
      <c r="J301" s="297"/>
      <c r="K301" s="315">
        <f t="shared" si="58"/>
        <v>21</v>
      </c>
      <c r="L301" s="316">
        <f t="shared" si="59"/>
        <v>112.5</v>
      </c>
      <c r="M301" s="317">
        <f t="shared" si="60"/>
        <v>3862.5</v>
      </c>
      <c r="N301" s="318">
        <f t="shared" si="61"/>
        <v>3.0000000000000027E-2</v>
      </c>
      <c r="O301" s="227"/>
      <c r="P301" s="312">
        <f t="shared" si="57"/>
        <v>21</v>
      </c>
      <c r="Q301" s="319">
        <f t="shared" si="62"/>
        <v>477.88324877690002</v>
      </c>
      <c r="R301" s="320">
        <f t="shared" si="63"/>
        <v>6849.6598991355677</v>
      </c>
      <c r="S301" s="321">
        <f t="shared" si="64"/>
        <v>7.5000000000000178E-2</v>
      </c>
      <c r="T301" s="68"/>
      <c r="U301" s="68"/>
      <c r="V301" s="68"/>
      <c r="W301" s="68"/>
      <c r="X301" s="68"/>
    </row>
    <row r="302" spans="1:32" ht="21" customHeight="1">
      <c r="A302" s="2"/>
      <c r="B302" s="7"/>
      <c r="C302" s="95"/>
      <c r="D302" s="96"/>
      <c r="E302" s="7"/>
      <c r="G302" s="296"/>
      <c r="H302" s="296"/>
      <c r="I302" s="296"/>
      <c r="J302" s="297"/>
      <c r="K302" s="315">
        <f t="shared" si="58"/>
        <v>22</v>
      </c>
      <c r="L302" s="316">
        <f t="shared" si="59"/>
        <v>112.5</v>
      </c>
      <c r="M302" s="317">
        <f t="shared" si="60"/>
        <v>3975</v>
      </c>
      <c r="N302" s="318">
        <f t="shared" si="61"/>
        <v>2.9126213592232997E-2</v>
      </c>
      <c r="O302" s="227"/>
      <c r="P302" s="312">
        <f t="shared" si="57"/>
        <v>22</v>
      </c>
      <c r="Q302" s="319">
        <f t="shared" si="62"/>
        <v>513.72449243516758</v>
      </c>
      <c r="R302" s="320">
        <f t="shared" si="63"/>
        <v>7363.3843915707348</v>
      </c>
      <c r="S302" s="321">
        <f t="shared" si="64"/>
        <v>7.5000000000000178E-2</v>
      </c>
      <c r="T302" s="68"/>
      <c r="U302" s="68"/>
      <c r="V302" s="68"/>
      <c r="W302" s="68"/>
      <c r="X302" s="68"/>
    </row>
    <row r="303" spans="1:32" ht="21" customHeight="1">
      <c r="A303" s="2"/>
      <c r="B303" s="7"/>
      <c r="C303" s="95"/>
      <c r="D303" s="96"/>
      <c r="E303" s="7"/>
      <c r="G303" s="296"/>
      <c r="H303" s="296"/>
      <c r="I303" s="296"/>
      <c r="J303" s="297"/>
      <c r="K303" s="315">
        <f t="shared" si="58"/>
        <v>23</v>
      </c>
      <c r="L303" s="316">
        <f t="shared" si="59"/>
        <v>112.5</v>
      </c>
      <c r="M303" s="317">
        <f t="shared" si="60"/>
        <v>4087.5</v>
      </c>
      <c r="N303" s="318">
        <f t="shared" si="61"/>
        <v>2.8301886792452935E-2</v>
      </c>
      <c r="O303" s="323"/>
      <c r="P303" s="312">
        <f t="shared" si="57"/>
        <v>23</v>
      </c>
      <c r="Q303" s="319">
        <f t="shared" si="62"/>
        <v>552.25382936780511</v>
      </c>
      <c r="R303" s="320">
        <f t="shared" si="63"/>
        <v>7915.6382209385401</v>
      </c>
      <c r="S303" s="321">
        <f t="shared" si="64"/>
        <v>7.4999999999999956E-2</v>
      </c>
      <c r="T303" s="68"/>
      <c r="U303" s="68"/>
      <c r="V303" s="68"/>
      <c r="W303" s="68"/>
      <c r="X303" s="68"/>
    </row>
    <row r="304" spans="1:32" ht="21" customHeight="1">
      <c r="A304" s="2"/>
      <c r="B304" s="7"/>
      <c r="C304" s="95"/>
      <c r="D304" s="96"/>
      <c r="E304" s="7"/>
      <c r="G304" s="296"/>
      <c r="H304" s="296"/>
      <c r="I304" s="296"/>
      <c r="J304" s="297"/>
      <c r="K304" s="315">
        <f t="shared" si="58"/>
        <v>24</v>
      </c>
      <c r="L304" s="316">
        <f t="shared" si="59"/>
        <v>112.5</v>
      </c>
      <c r="M304" s="317">
        <f t="shared" si="60"/>
        <v>4200</v>
      </c>
      <c r="N304" s="318">
        <f t="shared" si="61"/>
        <v>2.7522935779816571E-2</v>
      </c>
      <c r="O304" s="323"/>
      <c r="P304" s="312">
        <f t="shared" si="57"/>
        <v>24</v>
      </c>
      <c r="Q304" s="319">
        <f t="shared" si="62"/>
        <v>593.67286657039051</v>
      </c>
      <c r="R304" s="320">
        <f t="shared" si="63"/>
        <v>8509.3110875089315</v>
      </c>
      <c r="S304" s="321">
        <f t="shared" si="64"/>
        <v>7.4999999999999956E-2</v>
      </c>
    </row>
    <row r="305" spans="1:37" ht="21" customHeight="1">
      <c r="A305" s="2"/>
      <c r="B305" s="7"/>
      <c r="C305" s="95"/>
      <c r="D305" s="96"/>
      <c r="E305" s="7"/>
      <c r="G305" s="296"/>
      <c r="H305" s="296"/>
      <c r="I305" s="296"/>
      <c r="J305" s="297"/>
      <c r="K305" s="324"/>
      <c r="L305" s="325"/>
      <c r="M305" s="326"/>
      <c r="N305" s="327"/>
      <c r="O305" s="323"/>
      <c r="P305" s="328"/>
      <c r="Q305" s="329"/>
      <c r="R305" s="330"/>
      <c r="S305" s="331"/>
    </row>
    <row r="306" spans="1:37" ht="21" customHeight="1">
      <c r="A306" s="2"/>
      <c r="B306" s="7"/>
      <c r="C306" s="95"/>
      <c r="D306" s="96" t="s">
        <v>212</v>
      </c>
      <c r="E306" s="7"/>
    </row>
    <row r="307" spans="1:37" ht="21" customHeight="1">
      <c r="A307" s="2"/>
      <c r="B307" s="7"/>
      <c r="C307" s="95"/>
      <c r="D307" s="332" t="s">
        <v>213</v>
      </c>
      <c r="E307" s="7"/>
      <c r="G307" s="718" t="s">
        <v>109</v>
      </c>
      <c r="H307" s="718"/>
      <c r="I307" s="718"/>
      <c r="J307" s="718"/>
      <c r="K307" s="718"/>
      <c r="L307" s="333"/>
      <c r="M307" s="719" t="s">
        <v>214</v>
      </c>
      <c r="N307" s="719"/>
      <c r="O307" s="719"/>
      <c r="P307" s="719"/>
      <c r="Q307" s="719"/>
      <c r="R307" s="334"/>
      <c r="S307" s="720" t="s">
        <v>215</v>
      </c>
      <c r="T307" s="720"/>
      <c r="U307" s="720"/>
      <c r="V307" s="720"/>
      <c r="W307" s="720"/>
      <c r="X307" s="68"/>
      <c r="Y307" s="68"/>
      <c r="Z307" s="62"/>
      <c r="AA307" s="62"/>
      <c r="AB307" s="62"/>
      <c r="AC307" s="62"/>
      <c r="AD307" s="62"/>
      <c r="AE307" s="62"/>
      <c r="AF307" s="62"/>
      <c r="AG307" s="62"/>
      <c r="AH307" s="62"/>
    </row>
    <row r="308" spans="1:37" ht="21" customHeight="1">
      <c r="A308" s="2"/>
      <c r="B308" s="7"/>
      <c r="C308" s="95"/>
      <c r="D308" s="96"/>
      <c r="E308" s="721" t="s">
        <v>216</v>
      </c>
      <c r="G308" s="718"/>
      <c r="H308" s="718"/>
      <c r="I308" s="718"/>
      <c r="J308" s="718"/>
      <c r="K308" s="718"/>
      <c r="L308" s="333"/>
      <c r="M308" s="719"/>
      <c r="N308" s="719"/>
      <c r="O308" s="719"/>
      <c r="P308" s="719"/>
      <c r="Q308" s="719"/>
      <c r="R308" s="334"/>
      <c r="S308" s="720"/>
      <c r="T308" s="720"/>
      <c r="U308" s="720"/>
      <c r="V308" s="720"/>
      <c r="W308" s="720"/>
      <c r="X308" s="68"/>
      <c r="Y308" s="68"/>
      <c r="Z308" s="62"/>
      <c r="AA308" s="62"/>
      <c r="AB308" s="62"/>
      <c r="AC308" s="62"/>
      <c r="AD308" s="62"/>
      <c r="AE308" s="62"/>
      <c r="AF308" s="62"/>
      <c r="AG308" s="62"/>
      <c r="AH308" s="62"/>
    </row>
    <row r="309" spans="1:37" ht="21" customHeight="1">
      <c r="A309" s="2"/>
      <c r="B309" s="7"/>
      <c r="C309" s="95"/>
      <c r="D309" s="96"/>
      <c r="E309" s="721"/>
      <c r="G309" s="722" t="str">
        <f xml:space="preserve"> "f(x)="&amp;H312&amp;"x+"&amp;H313</f>
        <v>f(x)=5x+0</v>
      </c>
      <c r="H309" s="722"/>
      <c r="I309" s="722"/>
      <c r="J309" s="722"/>
      <c r="K309" s="722"/>
      <c r="L309" s="62"/>
      <c r="M309" s="723" t="str">
        <f xml:space="preserve"> "g(x)="&amp;N312&amp;"x^"&amp;N313</f>
        <v>g(x)=1x^2</v>
      </c>
      <c r="N309" s="723"/>
      <c r="O309" s="723"/>
      <c r="P309" s="723"/>
      <c r="Q309" s="723"/>
      <c r="S309" s="724" t="str">
        <f>"h(x)="&amp;N312&amp;"("&amp;H312&amp;"x+"&amp;H313&amp;"^)"&amp;N313</f>
        <v>h(x)=1(5x+0^)2</v>
      </c>
      <c r="T309" s="724"/>
      <c r="U309" s="724"/>
      <c r="V309" s="724"/>
      <c r="W309" s="724"/>
      <c r="X309" s="68"/>
      <c r="Y309" s="68"/>
      <c r="Z309" s="62"/>
      <c r="AA309" s="62"/>
      <c r="AB309" s="62"/>
      <c r="AC309" s="62"/>
      <c r="AD309" s="62"/>
      <c r="AE309" s="62"/>
      <c r="AF309" s="62"/>
      <c r="AG309" s="62"/>
      <c r="AH309" s="62"/>
    </row>
    <row r="310" spans="1:37" ht="21" customHeight="1">
      <c r="A310" s="2"/>
      <c r="B310" s="7"/>
      <c r="C310" s="95"/>
      <c r="D310" s="96"/>
      <c r="E310" s="721"/>
      <c r="L310" s="62"/>
      <c r="M310" s="62"/>
      <c r="T310" s="67"/>
      <c r="W310" s="68"/>
      <c r="X310" s="68"/>
      <c r="Y310" s="68"/>
      <c r="Z310" s="62"/>
      <c r="AA310" s="62"/>
      <c r="AB310" s="62"/>
      <c r="AC310" s="62"/>
      <c r="AD310" s="62"/>
      <c r="AE310" s="62"/>
      <c r="AF310" s="62"/>
      <c r="AG310" s="62"/>
      <c r="AH310" s="62"/>
    </row>
    <row r="311" spans="1:37" ht="21" customHeight="1">
      <c r="A311" s="2"/>
      <c r="B311" s="7"/>
      <c r="C311" s="95"/>
      <c r="D311" s="96"/>
      <c r="E311" s="721"/>
      <c r="G311" s="725" t="s">
        <v>58</v>
      </c>
      <c r="H311" s="725"/>
      <c r="I311" s="67"/>
      <c r="J311" s="335" t="s">
        <v>148</v>
      </c>
      <c r="K311" s="335" t="s">
        <v>149</v>
      </c>
      <c r="L311" s="336"/>
      <c r="M311" s="336"/>
      <c r="N311" s="337"/>
      <c r="O311" s="337"/>
      <c r="P311" s="335" t="s">
        <v>148</v>
      </c>
      <c r="Q311" s="335" t="s">
        <v>149</v>
      </c>
      <c r="R311" s="337"/>
      <c r="S311" s="338"/>
      <c r="T311" s="335" t="s">
        <v>150</v>
      </c>
      <c r="U311" s="711" t="s">
        <v>149</v>
      </c>
      <c r="V311" s="711"/>
      <c r="W311" s="68"/>
      <c r="X311" s="68"/>
      <c r="Y311" s="68"/>
      <c r="Z311" s="62"/>
      <c r="AA311" s="62"/>
      <c r="AB311" s="62"/>
      <c r="AC311" s="62"/>
      <c r="AD311" s="62"/>
      <c r="AE311" s="62"/>
      <c r="AF311" s="62"/>
      <c r="AG311" s="62"/>
      <c r="AH311" s="62"/>
      <c r="AI311" s="62"/>
      <c r="AJ311" s="62"/>
      <c r="AK311" s="62"/>
    </row>
    <row r="312" spans="1:37" ht="21" customHeight="1">
      <c r="A312" s="2"/>
      <c r="B312" s="7"/>
      <c r="C312" s="95"/>
      <c r="D312" s="96"/>
      <c r="E312" s="721"/>
      <c r="G312" s="339" t="s">
        <v>113</v>
      </c>
      <c r="H312" s="340">
        <v>5</v>
      </c>
      <c r="I312" s="167"/>
      <c r="J312" s="341" t="s">
        <v>83</v>
      </c>
      <c r="K312" s="342" t="s">
        <v>111</v>
      </c>
      <c r="L312" s="343"/>
      <c r="M312" s="344" t="s">
        <v>67</v>
      </c>
      <c r="N312" s="345">
        <v>1</v>
      </c>
      <c r="O312" s="346"/>
      <c r="P312" s="341" t="s">
        <v>83</v>
      </c>
      <c r="Q312" s="347" t="s">
        <v>124</v>
      </c>
      <c r="R312" s="343"/>
      <c r="S312" s="202"/>
      <c r="T312" s="341" t="s">
        <v>111</v>
      </c>
      <c r="U312" s="712" t="s">
        <v>215</v>
      </c>
      <c r="V312" s="713"/>
      <c r="W312" s="68"/>
      <c r="X312" s="68"/>
      <c r="Y312" s="68"/>
      <c r="Z312" s="68"/>
      <c r="AA312" s="68"/>
      <c r="AB312" s="68"/>
      <c r="AC312" s="68"/>
      <c r="AD312" s="68"/>
      <c r="AE312" s="68"/>
      <c r="AF312" s="68"/>
      <c r="AG312" s="68"/>
      <c r="AH312" s="68"/>
      <c r="AI312" s="62"/>
      <c r="AJ312" s="62"/>
      <c r="AK312" s="62"/>
    </row>
    <row r="313" spans="1:37" ht="21" customHeight="1">
      <c r="A313" s="2"/>
      <c r="B313" s="7"/>
      <c r="C313" s="95"/>
      <c r="D313" s="96"/>
      <c r="E313" s="721"/>
      <c r="G313" s="339" t="s">
        <v>78</v>
      </c>
      <c r="H313" s="340">
        <v>0</v>
      </c>
      <c r="I313" s="167"/>
      <c r="J313" s="192">
        <f>H314</f>
        <v>-10</v>
      </c>
      <c r="K313" s="348">
        <f>H$312*J313+H$313</f>
        <v>-50</v>
      </c>
      <c r="L313" s="151"/>
      <c r="M313" s="349" t="s">
        <v>90</v>
      </c>
      <c r="N313" s="350">
        <v>2</v>
      </c>
      <c r="O313" s="167"/>
      <c r="P313" s="192">
        <f>J313</f>
        <v>-10</v>
      </c>
      <c r="Q313" s="351">
        <f>N$312*P313^N$313</f>
        <v>100</v>
      </c>
      <c r="R313" s="151"/>
      <c r="T313" s="192">
        <f t="shared" ref="T313:T329" si="65">K313</f>
        <v>-50</v>
      </c>
      <c r="U313" s="352">
        <f>N$312*T313^N$313</f>
        <v>2500</v>
      </c>
      <c r="V313" s="353"/>
      <c r="W313" s="68"/>
      <c r="X313" s="68"/>
      <c r="Y313" s="68"/>
      <c r="Z313" s="68"/>
      <c r="AA313" s="68"/>
      <c r="AB313" s="68"/>
      <c r="AC313" s="68"/>
      <c r="AD313" s="68"/>
      <c r="AE313" s="68"/>
      <c r="AF313" s="68"/>
      <c r="AG313" s="68"/>
      <c r="AH313" s="68"/>
      <c r="AI313" s="62"/>
      <c r="AJ313" s="62"/>
      <c r="AK313" s="62"/>
    </row>
    <row r="314" spans="1:37" ht="21" customHeight="1">
      <c r="A314" s="2"/>
      <c r="B314" s="7"/>
      <c r="C314" s="95"/>
      <c r="D314" s="95"/>
      <c r="E314" s="95"/>
      <c r="G314" s="354" t="s">
        <v>217</v>
      </c>
      <c r="H314" s="289">
        <v>-10</v>
      </c>
      <c r="I314" s="167"/>
      <c r="J314" s="192">
        <f>J313+H$315</f>
        <v>-9</v>
      </c>
      <c r="K314" s="348">
        <f t="shared" ref="K314:K329" si="66">H$312*J314+H$313</f>
        <v>-45</v>
      </c>
      <c r="L314" s="151"/>
      <c r="M314" s="151"/>
      <c r="N314" s="103"/>
      <c r="O314" s="103"/>
      <c r="P314" s="192">
        <f t="shared" ref="P314:P329" si="67">J314</f>
        <v>-9</v>
      </c>
      <c r="Q314" s="351">
        <f t="shared" ref="Q314:Q329" si="68">N$312*P314^N$313</f>
        <v>81</v>
      </c>
      <c r="R314" s="151"/>
      <c r="T314" s="192">
        <f t="shared" si="65"/>
        <v>-45</v>
      </c>
      <c r="U314" s="352">
        <f t="shared" ref="U314:U329" si="69">N$312*T314^N$313</f>
        <v>2025</v>
      </c>
      <c r="V314" s="353"/>
      <c r="W314" s="68"/>
      <c r="X314" s="68"/>
      <c r="Y314" s="68"/>
      <c r="Z314" s="68"/>
      <c r="AA314" s="68"/>
      <c r="AB314" s="68"/>
      <c r="AC314" s="68"/>
      <c r="AD314" s="68"/>
      <c r="AE314" s="68"/>
      <c r="AF314" s="68"/>
      <c r="AG314" s="68"/>
      <c r="AH314" s="68"/>
      <c r="AI314" s="62"/>
      <c r="AJ314" s="62"/>
      <c r="AK314" s="62"/>
    </row>
    <row r="315" spans="1:37" ht="21" customHeight="1">
      <c r="A315" s="2"/>
      <c r="B315" s="7"/>
      <c r="C315" s="95"/>
      <c r="D315" s="96"/>
      <c r="E315" s="7"/>
      <c r="G315" s="354" t="s">
        <v>61</v>
      </c>
      <c r="H315" s="289">
        <v>1</v>
      </c>
      <c r="I315" s="167"/>
      <c r="J315" s="192">
        <f t="shared" ref="J315:J329" si="70">J314+H$315</f>
        <v>-8</v>
      </c>
      <c r="K315" s="348">
        <f t="shared" si="66"/>
        <v>-40</v>
      </c>
      <c r="L315" s="151"/>
      <c r="M315" s="151"/>
      <c r="N315" s="103"/>
      <c r="O315" s="103"/>
      <c r="P315" s="192">
        <f t="shared" si="67"/>
        <v>-8</v>
      </c>
      <c r="Q315" s="351">
        <f t="shared" si="68"/>
        <v>64</v>
      </c>
      <c r="R315" s="151"/>
      <c r="T315" s="192">
        <f t="shared" si="65"/>
        <v>-40</v>
      </c>
      <c r="U315" s="352">
        <f t="shared" si="69"/>
        <v>1600</v>
      </c>
      <c r="V315" s="353"/>
      <c r="W315" s="68"/>
      <c r="X315" s="68"/>
      <c r="Y315" s="68"/>
      <c r="Z315" s="68"/>
      <c r="AA315" s="68"/>
      <c r="AB315" s="68"/>
      <c r="AC315" s="68"/>
      <c r="AD315" s="68"/>
      <c r="AE315" s="68"/>
      <c r="AF315" s="68"/>
      <c r="AG315" s="68"/>
      <c r="AH315" s="68"/>
      <c r="AI315" s="62"/>
      <c r="AJ315" s="62"/>
      <c r="AK315" s="62"/>
    </row>
    <row r="316" spans="1:37" ht="21" customHeight="1">
      <c r="A316" s="2"/>
      <c r="B316" s="7"/>
      <c r="C316" s="95"/>
      <c r="D316" s="96"/>
      <c r="E316" s="7"/>
      <c r="G316" s="67"/>
      <c r="H316" s="67"/>
      <c r="I316" s="67"/>
      <c r="J316" s="192">
        <f t="shared" si="70"/>
        <v>-7</v>
      </c>
      <c r="K316" s="348">
        <f t="shared" si="66"/>
        <v>-35</v>
      </c>
      <c r="L316" s="151"/>
      <c r="M316" s="151"/>
      <c r="N316" s="103"/>
      <c r="O316" s="103"/>
      <c r="P316" s="192">
        <f t="shared" si="67"/>
        <v>-7</v>
      </c>
      <c r="Q316" s="351">
        <f t="shared" si="68"/>
        <v>49</v>
      </c>
      <c r="R316" s="151"/>
      <c r="T316" s="192">
        <f t="shared" si="65"/>
        <v>-35</v>
      </c>
      <c r="U316" s="352">
        <f t="shared" si="69"/>
        <v>1225</v>
      </c>
      <c r="V316" s="353"/>
      <c r="W316" s="68"/>
      <c r="X316" s="68"/>
      <c r="Y316" s="68"/>
      <c r="Z316" s="68"/>
      <c r="AA316" s="68"/>
      <c r="AB316" s="68"/>
      <c r="AC316" s="68"/>
      <c r="AD316" s="68"/>
      <c r="AE316" s="68"/>
      <c r="AF316" s="68"/>
      <c r="AG316" s="68"/>
      <c r="AH316" s="68"/>
      <c r="AI316" s="62"/>
      <c r="AJ316" s="62"/>
      <c r="AK316" s="62"/>
    </row>
    <row r="317" spans="1:37" ht="21" customHeight="1">
      <c r="A317" s="2"/>
      <c r="B317" s="7"/>
      <c r="C317" s="95"/>
      <c r="D317" s="96"/>
      <c r="E317" s="7"/>
      <c r="G317" s="67"/>
      <c r="H317" s="67"/>
      <c r="I317" s="67"/>
      <c r="J317" s="192">
        <f t="shared" si="70"/>
        <v>-6</v>
      </c>
      <c r="K317" s="348">
        <f t="shared" si="66"/>
        <v>-30</v>
      </c>
      <c r="L317" s="151"/>
      <c r="M317" s="151"/>
      <c r="N317" s="103"/>
      <c r="O317" s="103"/>
      <c r="P317" s="192">
        <f t="shared" si="67"/>
        <v>-6</v>
      </c>
      <c r="Q317" s="351">
        <f t="shared" si="68"/>
        <v>36</v>
      </c>
      <c r="R317" s="151"/>
      <c r="T317" s="192">
        <f t="shared" si="65"/>
        <v>-30</v>
      </c>
      <c r="U317" s="352">
        <f t="shared" si="69"/>
        <v>900</v>
      </c>
      <c r="V317" s="353"/>
      <c r="W317" s="68"/>
      <c r="X317" s="68"/>
      <c r="Y317" s="68"/>
      <c r="Z317" s="68"/>
      <c r="AA317" s="68"/>
      <c r="AB317" s="68"/>
      <c r="AC317" s="68"/>
      <c r="AD317" s="68"/>
      <c r="AE317" s="68"/>
      <c r="AF317" s="68"/>
      <c r="AG317" s="68"/>
      <c r="AH317" s="68"/>
      <c r="AI317" s="62"/>
      <c r="AJ317" s="62"/>
      <c r="AK317" s="62"/>
    </row>
    <row r="318" spans="1:37" ht="21" customHeight="1">
      <c r="A318" s="2"/>
      <c r="B318" s="7"/>
      <c r="C318" s="95"/>
      <c r="D318" s="96"/>
      <c r="E318" s="7"/>
      <c r="G318" s="67"/>
      <c r="H318" s="67"/>
      <c r="I318" s="67"/>
      <c r="J318" s="192">
        <f t="shared" si="70"/>
        <v>-5</v>
      </c>
      <c r="K318" s="348">
        <f t="shared" si="66"/>
        <v>-25</v>
      </c>
      <c r="L318" s="151"/>
      <c r="M318" s="151"/>
      <c r="N318" s="103"/>
      <c r="O318" s="103"/>
      <c r="P318" s="192">
        <f t="shared" si="67"/>
        <v>-5</v>
      </c>
      <c r="Q318" s="351">
        <f t="shared" si="68"/>
        <v>25</v>
      </c>
      <c r="R318" s="151"/>
      <c r="T318" s="192">
        <f t="shared" si="65"/>
        <v>-25</v>
      </c>
      <c r="U318" s="352">
        <f t="shared" si="69"/>
        <v>625</v>
      </c>
      <c r="V318" s="353"/>
      <c r="W318" s="68"/>
      <c r="X318" s="68"/>
      <c r="Y318" s="68"/>
      <c r="Z318" s="68"/>
      <c r="AA318" s="68"/>
      <c r="AB318" s="68"/>
      <c r="AC318" s="68"/>
      <c r="AD318" s="68"/>
      <c r="AE318" s="68"/>
      <c r="AF318" s="68"/>
      <c r="AG318" s="68"/>
      <c r="AH318" s="68"/>
      <c r="AI318" s="62"/>
      <c r="AJ318" s="62"/>
      <c r="AK318" s="62"/>
    </row>
    <row r="319" spans="1:37" ht="21" customHeight="1">
      <c r="A319" s="2"/>
      <c r="B319" s="7"/>
      <c r="C319" s="95"/>
      <c r="D319" s="96"/>
      <c r="E319" s="7"/>
      <c r="G319" s="67"/>
      <c r="H319" s="67"/>
      <c r="I319" s="67"/>
      <c r="J319" s="192">
        <f t="shared" si="70"/>
        <v>-4</v>
      </c>
      <c r="K319" s="348">
        <f t="shared" si="66"/>
        <v>-20</v>
      </c>
      <c r="L319" s="151"/>
      <c r="M319" s="151"/>
      <c r="N319" s="103"/>
      <c r="O319" s="103"/>
      <c r="P319" s="192">
        <f t="shared" si="67"/>
        <v>-4</v>
      </c>
      <c r="Q319" s="351">
        <f t="shared" si="68"/>
        <v>16</v>
      </c>
      <c r="R319" s="151"/>
      <c r="T319" s="192">
        <f t="shared" si="65"/>
        <v>-20</v>
      </c>
      <c r="U319" s="352">
        <f t="shared" si="69"/>
        <v>400</v>
      </c>
      <c r="V319" s="353"/>
      <c r="W319" s="68"/>
      <c r="X319" s="68"/>
      <c r="Y319" s="68"/>
      <c r="Z319" s="68"/>
      <c r="AA319" s="68"/>
      <c r="AB319" s="68"/>
      <c r="AC319" s="68"/>
      <c r="AD319" s="68"/>
      <c r="AE319" s="68"/>
      <c r="AF319" s="68"/>
      <c r="AG319" s="68"/>
      <c r="AH319" s="68"/>
      <c r="AI319" s="62"/>
      <c r="AJ319" s="62"/>
      <c r="AK319" s="62"/>
    </row>
    <row r="320" spans="1:37" ht="21" customHeight="1">
      <c r="A320" s="2"/>
      <c r="B320" s="7"/>
      <c r="C320" s="95"/>
      <c r="D320" s="96"/>
      <c r="E320" s="7"/>
      <c r="G320" s="67"/>
      <c r="H320" s="67"/>
      <c r="I320" s="67"/>
      <c r="J320" s="192">
        <f t="shared" si="70"/>
        <v>-3</v>
      </c>
      <c r="K320" s="348">
        <f t="shared" si="66"/>
        <v>-15</v>
      </c>
      <c r="L320" s="151"/>
      <c r="M320" s="151"/>
      <c r="N320" s="103"/>
      <c r="O320" s="103"/>
      <c r="P320" s="192">
        <f t="shared" si="67"/>
        <v>-3</v>
      </c>
      <c r="Q320" s="351">
        <f t="shared" si="68"/>
        <v>9</v>
      </c>
      <c r="R320" s="151"/>
      <c r="T320" s="192">
        <f t="shared" si="65"/>
        <v>-15</v>
      </c>
      <c r="U320" s="352">
        <f t="shared" si="69"/>
        <v>225</v>
      </c>
      <c r="V320" s="353"/>
      <c r="W320" s="68"/>
      <c r="X320" s="68"/>
      <c r="Y320" s="68"/>
      <c r="Z320" s="68"/>
      <c r="AA320" s="68"/>
      <c r="AB320" s="68"/>
      <c r="AC320" s="68"/>
      <c r="AD320" s="68"/>
      <c r="AE320" s="68"/>
      <c r="AF320" s="68"/>
      <c r="AG320" s="68"/>
      <c r="AH320" s="68"/>
      <c r="AI320" s="62"/>
      <c r="AJ320" s="62"/>
      <c r="AK320" s="62"/>
    </row>
    <row r="321" spans="1:37" ht="21" customHeight="1">
      <c r="A321" s="2"/>
      <c r="B321" s="7"/>
      <c r="C321" s="95"/>
      <c r="D321" s="96"/>
      <c r="E321" s="7"/>
      <c r="G321" s="67"/>
      <c r="H321" s="67"/>
      <c r="I321" s="67"/>
      <c r="J321" s="192">
        <f t="shared" si="70"/>
        <v>-2</v>
      </c>
      <c r="K321" s="348">
        <f t="shared" si="66"/>
        <v>-10</v>
      </c>
      <c r="L321" s="151"/>
      <c r="M321" s="151"/>
      <c r="N321" s="103"/>
      <c r="O321" s="103"/>
      <c r="P321" s="192">
        <f t="shared" si="67"/>
        <v>-2</v>
      </c>
      <c r="Q321" s="351">
        <f t="shared" si="68"/>
        <v>4</v>
      </c>
      <c r="R321" s="151"/>
      <c r="T321" s="192">
        <f t="shared" si="65"/>
        <v>-10</v>
      </c>
      <c r="U321" s="352">
        <f t="shared" si="69"/>
        <v>100</v>
      </c>
      <c r="V321" s="353"/>
      <c r="W321" s="68"/>
      <c r="X321" s="68"/>
      <c r="Y321" s="68"/>
      <c r="Z321" s="68"/>
      <c r="AA321" s="68"/>
      <c r="AB321" s="68"/>
      <c r="AC321" s="68"/>
      <c r="AD321" s="68"/>
      <c r="AE321" s="68"/>
      <c r="AF321" s="68"/>
      <c r="AG321" s="68"/>
      <c r="AH321" s="68"/>
      <c r="AI321" s="62"/>
      <c r="AJ321" s="62"/>
      <c r="AK321" s="62"/>
    </row>
    <row r="322" spans="1:37" ht="21" customHeight="1">
      <c r="A322" s="2"/>
      <c r="B322" s="7"/>
      <c r="C322" s="95"/>
      <c r="D322" s="96"/>
      <c r="E322" s="7"/>
      <c r="G322" s="67"/>
      <c r="H322" s="67"/>
      <c r="I322" s="67"/>
      <c r="J322" s="192">
        <f t="shared" si="70"/>
        <v>-1</v>
      </c>
      <c r="K322" s="348">
        <f t="shared" si="66"/>
        <v>-5</v>
      </c>
      <c r="L322" s="151"/>
      <c r="M322" s="151"/>
      <c r="N322" s="103"/>
      <c r="O322" s="103"/>
      <c r="P322" s="192">
        <f t="shared" si="67"/>
        <v>-1</v>
      </c>
      <c r="Q322" s="351">
        <f t="shared" si="68"/>
        <v>1</v>
      </c>
      <c r="R322" s="151"/>
      <c r="T322" s="192">
        <f t="shared" si="65"/>
        <v>-5</v>
      </c>
      <c r="U322" s="352">
        <f t="shared" si="69"/>
        <v>25</v>
      </c>
      <c r="V322" s="353"/>
      <c r="W322" s="68"/>
      <c r="X322" s="68"/>
      <c r="Y322" s="68"/>
      <c r="Z322" s="68"/>
      <c r="AA322" s="68"/>
      <c r="AB322" s="68"/>
      <c r="AC322" s="68"/>
      <c r="AD322" s="68"/>
      <c r="AE322" s="68"/>
      <c r="AF322" s="68"/>
      <c r="AG322" s="68"/>
      <c r="AH322" s="68"/>
      <c r="AI322" s="62"/>
      <c r="AJ322" s="62"/>
      <c r="AK322" s="62"/>
    </row>
    <row r="323" spans="1:37" ht="21" customHeight="1">
      <c r="A323" s="2"/>
      <c r="B323" s="7"/>
      <c r="C323" s="95"/>
      <c r="D323" s="96"/>
      <c r="E323" s="7"/>
      <c r="G323" s="67"/>
      <c r="H323" s="67"/>
      <c r="I323" s="67"/>
      <c r="J323" s="192">
        <f t="shared" si="70"/>
        <v>0</v>
      </c>
      <c r="K323" s="348">
        <f t="shared" si="66"/>
        <v>0</v>
      </c>
      <c r="L323" s="151"/>
      <c r="M323" s="151"/>
      <c r="N323" s="103"/>
      <c r="O323" s="103"/>
      <c r="P323" s="192">
        <f t="shared" si="67"/>
        <v>0</v>
      </c>
      <c r="Q323" s="351">
        <f t="shared" si="68"/>
        <v>0</v>
      </c>
      <c r="R323" s="151"/>
      <c r="T323" s="192">
        <f t="shared" si="65"/>
        <v>0</v>
      </c>
      <c r="U323" s="352">
        <f t="shared" si="69"/>
        <v>0</v>
      </c>
      <c r="V323" s="353"/>
      <c r="W323" s="68"/>
      <c r="X323" s="68"/>
      <c r="Y323" s="68"/>
      <c r="Z323" s="68"/>
      <c r="AA323" s="68"/>
      <c r="AB323" s="68"/>
      <c r="AC323" s="68"/>
      <c r="AD323" s="68"/>
      <c r="AE323" s="68"/>
      <c r="AF323" s="68"/>
      <c r="AG323" s="68"/>
      <c r="AH323" s="68"/>
      <c r="AI323" s="62"/>
      <c r="AJ323" s="62"/>
      <c r="AK323" s="62"/>
    </row>
    <row r="324" spans="1:37" ht="21" customHeight="1">
      <c r="A324" s="2"/>
      <c r="B324" s="7"/>
      <c r="C324" s="95"/>
      <c r="D324" s="96"/>
      <c r="E324" s="7"/>
      <c r="G324" s="67"/>
      <c r="H324" s="67"/>
      <c r="I324" s="67"/>
      <c r="J324" s="192">
        <f t="shared" si="70"/>
        <v>1</v>
      </c>
      <c r="K324" s="348">
        <f t="shared" si="66"/>
        <v>5</v>
      </c>
      <c r="L324" s="151"/>
      <c r="M324" s="151"/>
      <c r="N324" s="103"/>
      <c r="O324" s="103"/>
      <c r="P324" s="192">
        <f t="shared" si="67"/>
        <v>1</v>
      </c>
      <c r="Q324" s="351">
        <f t="shared" si="68"/>
        <v>1</v>
      </c>
      <c r="R324" s="151"/>
      <c r="T324" s="192">
        <f t="shared" si="65"/>
        <v>5</v>
      </c>
      <c r="U324" s="352">
        <f t="shared" si="69"/>
        <v>25</v>
      </c>
      <c r="V324" s="353"/>
      <c r="W324" s="68"/>
      <c r="X324" s="68"/>
      <c r="Y324" s="68"/>
      <c r="Z324" s="68"/>
      <c r="AA324" s="68"/>
      <c r="AB324" s="68"/>
      <c r="AC324" s="68"/>
      <c r="AD324" s="68"/>
      <c r="AE324" s="68"/>
      <c r="AF324" s="68"/>
      <c r="AG324" s="68"/>
      <c r="AH324" s="68"/>
      <c r="AI324" s="62"/>
      <c r="AJ324" s="62"/>
      <c r="AK324" s="62"/>
    </row>
    <row r="325" spans="1:37" ht="21" customHeight="1">
      <c r="A325" s="2"/>
      <c r="B325" s="7"/>
      <c r="C325" s="95"/>
      <c r="D325" s="96"/>
      <c r="E325" s="7"/>
      <c r="G325" s="67"/>
      <c r="H325" s="67"/>
      <c r="I325" s="67"/>
      <c r="J325" s="192">
        <f t="shared" si="70"/>
        <v>2</v>
      </c>
      <c r="K325" s="348">
        <f t="shared" si="66"/>
        <v>10</v>
      </c>
      <c r="L325" s="151"/>
      <c r="M325" s="151"/>
      <c r="N325" s="103"/>
      <c r="O325" s="103"/>
      <c r="P325" s="192">
        <f t="shared" si="67"/>
        <v>2</v>
      </c>
      <c r="Q325" s="351">
        <f t="shared" si="68"/>
        <v>4</v>
      </c>
      <c r="R325" s="151"/>
      <c r="T325" s="192">
        <f t="shared" si="65"/>
        <v>10</v>
      </c>
      <c r="U325" s="352">
        <f t="shared" si="69"/>
        <v>100</v>
      </c>
      <c r="V325" s="353"/>
      <c r="W325" s="68"/>
      <c r="X325" s="68"/>
      <c r="Y325" s="68"/>
      <c r="Z325" s="68"/>
      <c r="AA325" s="68"/>
      <c r="AB325" s="68"/>
      <c r="AC325" s="68"/>
      <c r="AD325" s="68"/>
      <c r="AE325" s="68"/>
      <c r="AF325" s="68"/>
      <c r="AG325" s="68"/>
      <c r="AH325" s="68"/>
      <c r="AI325" s="62"/>
      <c r="AJ325" s="62"/>
      <c r="AK325" s="62"/>
    </row>
    <row r="326" spans="1:37" ht="21" customHeight="1">
      <c r="A326" s="2"/>
      <c r="B326" s="7"/>
      <c r="C326" s="95"/>
      <c r="D326" s="96"/>
      <c r="E326" s="7"/>
      <c r="G326" s="67"/>
      <c r="H326" s="67"/>
      <c r="I326" s="67"/>
      <c r="J326" s="192">
        <f t="shared" si="70"/>
        <v>3</v>
      </c>
      <c r="K326" s="348">
        <f t="shared" si="66"/>
        <v>15</v>
      </c>
      <c r="L326" s="151"/>
      <c r="M326" s="151"/>
      <c r="N326" s="103"/>
      <c r="O326" s="103"/>
      <c r="P326" s="192">
        <f t="shared" si="67"/>
        <v>3</v>
      </c>
      <c r="Q326" s="351">
        <f t="shared" si="68"/>
        <v>9</v>
      </c>
      <c r="R326" s="151"/>
      <c r="T326" s="192">
        <f t="shared" si="65"/>
        <v>15</v>
      </c>
      <c r="U326" s="352">
        <f t="shared" si="69"/>
        <v>225</v>
      </c>
      <c r="V326" s="353"/>
      <c r="W326" s="68"/>
      <c r="X326" s="68"/>
      <c r="Y326" s="68"/>
      <c r="Z326" s="68"/>
      <c r="AA326" s="68"/>
      <c r="AB326" s="68"/>
      <c r="AC326" s="68"/>
      <c r="AD326" s="68"/>
      <c r="AE326" s="68"/>
      <c r="AF326" s="68"/>
      <c r="AG326" s="68"/>
      <c r="AH326" s="68"/>
      <c r="AI326" s="62"/>
      <c r="AJ326" s="62"/>
      <c r="AK326" s="62"/>
    </row>
    <row r="327" spans="1:37" ht="21" customHeight="1">
      <c r="A327" s="2"/>
      <c r="B327" s="7"/>
      <c r="C327" s="95"/>
      <c r="D327" s="96"/>
      <c r="E327" s="7"/>
      <c r="G327" s="67"/>
      <c r="H327" s="67"/>
      <c r="I327" s="67"/>
      <c r="J327" s="192">
        <f t="shared" si="70"/>
        <v>4</v>
      </c>
      <c r="K327" s="348">
        <f t="shared" si="66"/>
        <v>20</v>
      </c>
      <c r="L327" s="151"/>
      <c r="M327" s="151"/>
      <c r="N327" s="103"/>
      <c r="O327" s="103"/>
      <c r="P327" s="192">
        <f t="shared" si="67"/>
        <v>4</v>
      </c>
      <c r="Q327" s="351">
        <f t="shared" si="68"/>
        <v>16</v>
      </c>
      <c r="R327" s="151"/>
      <c r="T327" s="192">
        <f t="shared" si="65"/>
        <v>20</v>
      </c>
      <c r="U327" s="352">
        <f t="shared" si="69"/>
        <v>400</v>
      </c>
      <c r="V327" s="353"/>
      <c r="W327" s="68"/>
      <c r="X327" s="68"/>
      <c r="Y327" s="68"/>
      <c r="Z327" s="68"/>
      <c r="AA327" s="68"/>
      <c r="AB327" s="68"/>
      <c r="AC327" s="68"/>
      <c r="AD327" s="68"/>
      <c r="AE327" s="68"/>
      <c r="AF327" s="68"/>
      <c r="AG327" s="68"/>
      <c r="AH327" s="68"/>
      <c r="AI327" s="62"/>
      <c r="AJ327" s="62"/>
      <c r="AK327" s="62"/>
    </row>
    <row r="328" spans="1:37" ht="21" customHeight="1">
      <c r="A328" s="2"/>
      <c r="B328" s="7"/>
      <c r="C328" s="95"/>
      <c r="D328" s="96"/>
      <c r="E328" s="7"/>
      <c r="G328" s="67"/>
      <c r="H328" s="67"/>
      <c r="I328" s="67"/>
      <c r="J328" s="192">
        <f t="shared" si="70"/>
        <v>5</v>
      </c>
      <c r="K328" s="348">
        <f t="shared" si="66"/>
        <v>25</v>
      </c>
      <c r="L328" s="151"/>
      <c r="M328" s="151"/>
      <c r="N328" s="103"/>
      <c r="O328" s="103"/>
      <c r="P328" s="192">
        <f t="shared" si="67"/>
        <v>5</v>
      </c>
      <c r="Q328" s="351">
        <f t="shared" si="68"/>
        <v>25</v>
      </c>
      <c r="R328" s="151"/>
      <c r="T328" s="192">
        <f t="shared" si="65"/>
        <v>25</v>
      </c>
      <c r="U328" s="352">
        <f t="shared" si="69"/>
        <v>625</v>
      </c>
      <c r="V328" s="353"/>
      <c r="W328" s="68"/>
      <c r="X328" s="68"/>
      <c r="Y328" s="68"/>
      <c r="Z328" s="68"/>
      <c r="AA328" s="68"/>
      <c r="AB328" s="68"/>
      <c r="AC328" s="68"/>
      <c r="AD328" s="68"/>
      <c r="AE328" s="68"/>
      <c r="AF328" s="68"/>
      <c r="AG328" s="68"/>
      <c r="AH328" s="68"/>
      <c r="AI328" s="62"/>
      <c r="AJ328" s="62"/>
      <c r="AK328" s="62"/>
    </row>
    <row r="329" spans="1:37" ht="21" customHeight="1">
      <c r="A329" s="2"/>
      <c r="B329" s="7"/>
      <c r="C329" s="7"/>
      <c r="D329" s="7"/>
      <c r="E329" s="7"/>
      <c r="H329" s="67"/>
      <c r="I329" s="67"/>
      <c r="J329" s="192">
        <f t="shared" si="70"/>
        <v>6</v>
      </c>
      <c r="K329" s="348">
        <f t="shared" si="66"/>
        <v>30</v>
      </c>
      <c r="L329" s="151"/>
      <c r="M329" s="151"/>
      <c r="N329" s="103"/>
      <c r="O329" s="103"/>
      <c r="P329" s="192">
        <f t="shared" si="67"/>
        <v>6</v>
      </c>
      <c r="Q329" s="351">
        <f t="shared" si="68"/>
        <v>36</v>
      </c>
      <c r="R329" s="151"/>
      <c r="T329" s="192">
        <f t="shared" si="65"/>
        <v>30</v>
      </c>
      <c r="U329" s="352">
        <f t="shared" si="69"/>
        <v>900</v>
      </c>
      <c r="V329" s="353"/>
      <c r="W329" s="68"/>
      <c r="X329" s="68"/>
      <c r="Y329" s="68"/>
      <c r="Z329" s="68"/>
      <c r="AA329" s="68"/>
      <c r="AB329" s="68"/>
      <c r="AC329" s="68"/>
      <c r="AD329" s="68"/>
      <c r="AE329" s="68"/>
      <c r="AF329" s="68"/>
      <c r="AG329" s="68"/>
      <c r="AH329" s="68"/>
      <c r="AI329" s="62"/>
      <c r="AJ329" s="62"/>
      <c r="AK329" s="62"/>
    </row>
    <row r="330" spans="1:37" ht="21" customHeight="1">
      <c r="A330" s="2"/>
      <c r="B330" s="7"/>
      <c r="C330" s="7"/>
      <c r="D330" s="7"/>
      <c r="E330" s="7"/>
      <c r="H330" s="67"/>
      <c r="I330" s="62"/>
      <c r="J330" s="62"/>
      <c r="K330" s="62"/>
      <c r="L330" s="62"/>
      <c r="M330" s="62"/>
      <c r="N330" s="62"/>
      <c r="O330" s="62"/>
      <c r="P330" s="62"/>
      <c r="Q330" s="62"/>
      <c r="R330" s="62"/>
      <c r="S330" s="62"/>
      <c r="T330" s="62"/>
      <c r="U330" s="62"/>
      <c r="V330" s="62"/>
      <c r="W330" s="68"/>
      <c r="X330" s="68"/>
      <c r="Y330" s="68"/>
      <c r="Z330" s="68"/>
      <c r="AA330" s="68"/>
      <c r="AB330" s="68"/>
      <c r="AC330" s="68"/>
      <c r="AD330" s="68"/>
      <c r="AE330" s="68"/>
      <c r="AF330" s="68"/>
      <c r="AG330" s="68"/>
      <c r="AH330" s="68"/>
      <c r="AI330" s="62"/>
      <c r="AJ330" s="62"/>
      <c r="AK330" s="62"/>
    </row>
    <row r="331" spans="1:37" ht="21" customHeight="1">
      <c r="A331" s="2"/>
      <c r="B331" s="7"/>
      <c r="C331" s="7"/>
      <c r="D331" s="7"/>
      <c r="E331" s="7"/>
      <c r="U331" s="151"/>
      <c r="W331" s="68"/>
      <c r="X331" s="68"/>
      <c r="Y331" s="68"/>
      <c r="Z331" s="68"/>
      <c r="AA331" s="68"/>
      <c r="AB331" s="68"/>
      <c r="AC331" s="68"/>
      <c r="AD331" s="68"/>
      <c r="AE331" s="68"/>
      <c r="AF331" s="68"/>
      <c r="AG331" s="68"/>
      <c r="AH331" s="68"/>
      <c r="AI331" s="62"/>
      <c r="AJ331" s="62"/>
      <c r="AK331" s="62"/>
    </row>
    <row r="332" spans="1:37" ht="21" customHeight="1">
      <c r="A332" s="2"/>
      <c r="B332" s="7"/>
      <c r="C332" s="95" t="s">
        <v>218</v>
      </c>
      <c r="D332" s="96"/>
      <c r="E332" s="7"/>
      <c r="M332" s="62"/>
      <c r="N332" s="62"/>
      <c r="O332" s="62"/>
      <c r="P332" s="62"/>
      <c r="Q332" s="355"/>
      <c r="R332" s="62"/>
      <c r="S332" s="62"/>
      <c r="T332" s="62"/>
      <c r="U332" s="103"/>
      <c r="V332" s="62"/>
      <c r="W332" s="68"/>
      <c r="X332" s="68"/>
      <c r="Y332" s="68"/>
      <c r="Z332" s="68"/>
      <c r="AA332" s="68"/>
      <c r="AB332" s="68"/>
      <c r="AC332" s="68"/>
      <c r="AD332" s="68"/>
      <c r="AE332" s="68"/>
      <c r="AF332" s="68"/>
      <c r="AG332" s="68"/>
      <c r="AH332" s="68"/>
    </row>
    <row r="333" spans="1:37" ht="21" customHeight="1">
      <c r="A333" s="2"/>
      <c r="B333" s="7"/>
      <c r="C333" s="95"/>
      <c r="D333" s="96" t="s">
        <v>219</v>
      </c>
      <c r="E333" s="96"/>
      <c r="G333" s="714" t="s">
        <v>58</v>
      </c>
      <c r="H333" s="715"/>
      <c r="J333" s="716" t="s">
        <v>220</v>
      </c>
      <c r="K333" s="716"/>
      <c r="L333" s="716"/>
      <c r="M333" s="62"/>
      <c r="N333" s="62"/>
      <c r="O333" s="62"/>
      <c r="P333" s="62"/>
      <c r="Q333" s="355"/>
      <c r="R333" s="62"/>
      <c r="S333" s="62"/>
      <c r="T333" s="62"/>
      <c r="U333" s="103"/>
      <c r="V333" s="62"/>
      <c r="W333" s="68"/>
      <c r="X333" s="68"/>
      <c r="Y333" s="68"/>
      <c r="Z333" s="68"/>
      <c r="AA333" s="68"/>
      <c r="AB333" s="68"/>
      <c r="AC333" s="68"/>
      <c r="AD333" s="68"/>
      <c r="AE333" s="68"/>
      <c r="AF333" s="68"/>
      <c r="AG333" s="68"/>
      <c r="AH333" s="68"/>
    </row>
    <row r="334" spans="1:37" ht="21" customHeight="1">
      <c r="A334" s="2"/>
      <c r="B334" s="7"/>
      <c r="C334" s="96"/>
      <c r="D334" s="96"/>
      <c r="E334" s="96"/>
      <c r="G334" s="356" t="s">
        <v>221</v>
      </c>
      <c r="H334" s="357">
        <v>1</v>
      </c>
      <c r="J334" s="357" t="s">
        <v>9</v>
      </c>
      <c r="K334" s="357" t="s">
        <v>83</v>
      </c>
      <c r="L334" s="357" t="s">
        <v>70</v>
      </c>
      <c r="M334" s="62"/>
      <c r="N334" s="62"/>
      <c r="O334" s="62"/>
      <c r="P334" s="62"/>
      <c r="Q334" s="355"/>
      <c r="R334" s="62"/>
      <c r="S334" s="62"/>
      <c r="T334" s="62"/>
      <c r="U334" s="103"/>
      <c r="V334" s="62"/>
      <c r="W334" s="68"/>
      <c r="X334" s="68"/>
      <c r="Y334" s="68"/>
      <c r="Z334" s="68"/>
      <c r="AA334" s="68"/>
      <c r="AB334" s="68"/>
      <c r="AC334" s="68"/>
      <c r="AD334" s="68"/>
      <c r="AE334" s="68"/>
      <c r="AF334" s="68"/>
      <c r="AG334" s="68"/>
      <c r="AH334" s="68"/>
    </row>
    <row r="335" spans="1:37" ht="21" customHeight="1">
      <c r="A335" s="2"/>
      <c r="B335" s="7"/>
      <c r="C335" s="95"/>
      <c r="D335" s="717" t="s">
        <v>222</v>
      </c>
      <c r="E335" s="717"/>
      <c r="G335" s="356" t="s">
        <v>209</v>
      </c>
      <c r="H335" s="357">
        <v>1</v>
      </c>
      <c r="J335" s="358">
        <f>H342</f>
        <v>1</v>
      </c>
      <c r="K335" s="358">
        <f>$H$337*J335+H$338</f>
        <v>4</v>
      </c>
      <c r="L335" s="358">
        <f>H$340*J335^2+H$341*J335+H$342</f>
        <v>-2</v>
      </c>
      <c r="M335" s="62"/>
      <c r="N335" s="62"/>
      <c r="O335" s="62"/>
      <c r="P335" s="62"/>
      <c r="Q335" s="355"/>
      <c r="R335" s="62"/>
      <c r="S335" s="62"/>
      <c r="T335" s="62"/>
      <c r="U335" s="103"/>
      <c r="V335" s="62"/>
      <c r="W335" s="68"/>
      <c r="X335" s="68"/>
      <c r="Y335" s="68"/>
      <c r="Z335" s="68"/>
      <c r="AA335" s="68"/>
      <c r="AB335" s="68"/>
      <c r="AC335" s="68"/>
      <c r="AD335" s="68"/>
      <c r="AE335" s="68"/>
      <c r="AF335" s="68"/>
      <c r="AG335" s="68"/>
      <c r="AH335" s="68"/>
    </row>
    <row r="336" spans="1:37" ht="21" customHeight="1">
      <c r="A336" s="2"/>
      <c r="B336" s="7"/>
      <c r="C336" s="95"/>
      <c r="D336" s="717"/>
      <c r="E336" s="717"/>
      <c r="G336" s="714" t="s">
        <v>223</v>
      </c>
      <c r="H336" s="715"/>
      <c r="J336" s="358">
        <f>J335+H$335</f>
        <v>2</v>
      </c>
      <c r="K336" s="358">
        <f t="shared" ref="K336:K346" si="71">$H$337*J336+H$338</f>
        <v>7</v>
      </c>
      <c r="L336" s="358">
        <f t="shared" ref="L336:L346" si="72">H$340*J336^2+H$341*J336+H$342</f>
        <v>-9</v>
      </c>
      <c r="M336" s="62"/>
      <c r="N336" s="62"/>
      <c r="O336" s="62"/>
      <c r="P336" s="62"/>
      <c r="Q336" s="355"/>
      <c r="R336" s="62"/>
      <c r="S336" s="62"/>
      <c r="T336" s="62"/>
      <c r="U336" s="103"/>
      <c r="V336" s="62"/>
      <c r="W336" s="68"/>
      <c r="X336" s="68"/>
      <c r="Y336" s="68"/>
      <c r="Z336" s="68"/>
      <c r="AA336" s="68"/>
      <c r="AB336" s="68"/>
      <c r="AC336" s="68"/>
      <c r="AD336" s="68"/>
      <c r="AE336" s="68"/>
      <c r="AF336" s="68"/>
      <c r="AG336" s="68"/>
      <c r="AH336" s="68"/>
    </row>
    <row r="337" spans="1:34" ht="21" customHeight="1">
      <c r="A337" s="2"/>
      <c r="B337" s="7"/>
      <c r="C337" s="95"/>
      <c r="D337" s="717"/>
      <c r="E337" s="717"/>
      <c r="G337" s="357" t="s">
        <v>113</v>
      </c>
      <c r="H337" s="357">
        <v>3</v>
      </c>
      <c r="J337" s="358">
        <f t="shared" ref="J337:J346" si="73">J336+H$335</f>
        <v>3</v>
      </c>
      <c r="K337" s="358">
        <f t="shared" si="71"/>
        <v>10</v>
      </c>
      <c r="L337" s="358">
        <f t="shared" si="72"/>
        <v>-20</v>
      </c>
      <c r="M337" s="62"/>
      <c r="N337" s="62"/>
      <c r="O337" s="62"/>
      <c r="P337" s="62"/>
      <c r="Q337" s="355"/>
      <c r="R337" s="62"/>
      <c r="S337" s="62"/>
      <c r="T337" s="62"/>
      <c r="U337" s="103"/>
      <c r="V337" s="62"/>
      <c r="W337" s="68"/>
      <c r="X337" s="68"/>
      <c r="Y337" s="68"/>
      <c r="Z337" s="68"/>
      <c r="AA337" s="68"/>
      <c r="AB337" s="68"/>
      <c r="AC337" s="68"/>
      <c r="AD337" s="68"/>
      <c r="AE337" s="68"/>
      <c r="AF337" s="68"/>
      <c r="AG337" s="68"/>
      <c r="AH337" s="68"/>
    </row>
    <row r="338" spans="1:34" ht="21" customHeight="1">
      <c r="A338" s="2"/>
      <c r="B338" s="7"/>
      <c r="C338" s="95"/>
      <c r="D338" s="717"/>
      <c r="E338" s="717"/>
      <c r="G338" s="357" t="s">
        <v>78</v>
      </c>
      <c r="H338" s="357">
        <v>1</v>
      </c>
      <c r="J338" s="358">
        <f t="shared" si="73"/>
        <v>4</v>
      </c>
      <c r="K338" s="358">
        <f t="shared" si="71"/>
        <v>13</v>
      </c>
      <c r="L338" s="358">
        <f t="shared" si="72"/>
        <v>-35</v>
      </c>
      <c r="M338" s="62"/>
      <c r="N338" s="62"/>
      <c r="O338" s="62"/>
      <c r="P338" s="62"/>
      <c r="Q338" s="355"/>
      <c r="R338" s="62"/>
      <c r="S338" s="62"/>
      <c r="T338" s="62"/>
      <c r="U338" s="103"/>
      <c r="V338" s="62"/>
      <c r="W338" s="68"/>
      <c r="X338" s="68"/>
      <c r="Y338" s="68"/>
      <c r="Z338" s="68"/>
      <c r="AA338" s="68"/>
      <c r="AB338" s="68"/>
      <c r="AC338" s="68"/>
      <c r="AD338" s="68"/>
      <c r="AE338" s="68"/>
      <c r="AF338" s="68"/>
      <c r="AG338" s="68"/>
      <c r="AH338" s="68"/>
    </row>
    <row r="339" spans="1:34" ht="21" customHeight="1">
      <c r="A339" s="2"/>
      <c r="B339" s="7"/>
      <c r="C339" s="95"/>
      <c r="D339" s="717"/>
      <c r="E339" s="717"/>
      <c r="G339" s="714" t="s">
        <v>224</v>
      </c>
      <c r="H339" s="715"/>
      <c r="J339" s="358">
        <f t="shared" si="73"/>
        <v>5</v>
      </c>
      <c r="K339" s="358">
        <f t="shared" si="71"/>
        <v>16</v>
      </c>
      <c r="L339" s="358">
        <f t="shared" si="72"/>
        <v>-54</v>
      </c>
      <c r="M339" s="62"/>
      <c r="N339" s="62"/>
      <c r="O339" s="62"/>
      <c r="P339" s="62"/>
      <c r="Q339" s="355"/>
      <c r="R339" s="62"/>
      <c r="S339" s="62"/>
      <c r="T339" s="62"/>
      <c r="U339" s="103"/>
      <c r="V339" s="62"/>
      <c r="W339" s="68"/>
      <c r="X339" s="68"/>
      <c r="Y339" s="68"/>
      <c r="Z339" s="68"/>
      <c r="AA339" s="68"/>
      <c r="AB339" s="68"/>
      <c r="AC339" s="68"/>
      <c r="AD339" s="68"/>
      <c r="AE339" s="68"/>
      <c r="AF339" s="68"/>
      <c r="AG339" s="68"/>
      <c r="AH339" s="68"/>
    </row>
    <row r="340" spans="1:34" ht="21" customHeight="1">
      <c r="A340" s="2"/>
      <c r="B340" s="7"/>
      <c r="C340" s="95"/>
      <c r="D340" s="96"/>
      <c r="E340" s="7"/>
      <c r="G340" s="356" t="s">
        <v>67</v>
      </c>
      <c r="H340" s="357">
        <v>-2</v>
      </c>
      <c r="J340" s="358">
        <f t="shared" si="73"/>
        <v>6</v>
      </c>
      <c r="K340" s="358">
        <f t="shared" si="71"/>
        <v>19</v>
      </c>
      <c r="L340" s="358">
        <f t="shared" si="72"/>
        <v>-77</v>
      </c>
      <c r="M340" s="62"/>
      <c r="N340" s="62"/>
      <c r="O340" s="62"/>
      <c r="P340" s="62"/>
      <c r="Q340" s="355"/>
      <c r="R340" s="62"/>
      <c r="S340" s="62"/>
      <c r="T340" s="62"/>
      <c r="U340" s="103"/>
      <c r="V340" s="62"/>
      <c r="W340" s="68"/>
      <c r="X340" s="68"/>
      <c r="Y340" s="68"/>
      <c r="Z340" s="68"/>
      <c r="AA340" s="68"/>
      <c r="AB340" s="68"/>
      <c r="AC340" s="68"/>
      <c r="AD340" s="68"/>
      <c r="AE340" s="68"/>
      <c r="AF340" s="68"/>
      <c r="AG340" s="68"/>
      <c r="AH340" s="68"/>
    </row>
    <row r="341" spans="1:34" ht="21" customHeight="1">
      <c r="A341" s="2"/>
      <c r="B341" s="7"/>
      <c r="C341" s="95"/>
      <c r="D341" s="96"/>
      <c r="E341" s="7"/>
      <c r="G341" s="356" t="s">
        <v>78</v>
      </c>
      <c r="H341" s="357">
        <v>-1</v>
      </c>
      <c r="J341" s="358">
        <f t="shared" si="73"/>
        <v>7</v>
      </c>
      <c r="K341" s="358">
        <f t="shared" si="71"/>
        <v>22</v>
      </c>
      <c r="L341" s="358">
        <f t="shared" si="72"/>
        <v>-104</v>
      </c>
      <c r="M341" s="62"/>
      <c r="N341" s="62"/>
      <c r="O341" s="62"/>
      <c r="P341" s="62"/>
      <c r="Q341" s="355"/>
      <c r="R341" s="62"/>
      <c r="S341" s="62"/>
      <c r="T341" s="62"/>
      <c r="U341" s="103"/>
      <c r="V341" s="62"/>
      <c r="W341" s="68"/>
      <c r="X341" s="68"/>
      <c r="Y341" s="68"/>
      <c r="Z341" s="68"/>
      <c r="AA341" s="68"/>
      <c r="AB341" s="68"/>
      <c r="AC341" s="68"/>
      <c r="AD341" s="68"/>
      <c r="AE341" s="68"/>
      <c r="AF341" s="68"/>
      <c r="AG341" s="68"/>
      <c r="AH341" s="68"/>
    </row>
    <row r="342" spans="1:34" ht="21" customHeight="1">
      <c r="A342" s="2"/>
      <c r="B342" s="7"/>
      <c r="C342" s="95"/>
      <c r="D342" s="96"/>
      <c r="E342" s="7"/>
      <c r="G342" s="356" t="s">
        <v>125</v>
      </c>
      <c r="H342" s="357">
        <v>1</v>
      </c>
      <c r="J342" s="358">
        <f t="shared" si="73"/>
        <v>8</v>
      </c>
      <c r="K342" s="358">
        <f t="shared" si="71"/>
        <v>25</v>
      </c>
      <c r="L342" s="358">
        <f t="shared" si="72"/>
        <v>-135</v>
      </c>
      <c r="M342" s="62"/>
      <c r="N342" s="62"/>
      <c r="O342" s="62"/>
      <c r="P342" s="62"/>
      <c r="Q342" s="323"/>
      <c r="R342" s="62"/>
      <c r="S342" s="62"/>
      <c r="T342" s="62"/>
      <c r="U342" s="103"/>
      <c r="V342" s="62"/>
      <c r="W342" s="68"/>
      <c r="X342" s="68"/>
      <c r="Y342" s="68"/>
      <c r="Z342" s="68"/>
      <c r="AA342" s="68"/>
      <c r="AB342" s="68"/>
      <c r="AC342" s="68"/>
      <c r="AD342" s="68"/>
      <c r="AE342" s="68"/>
      <c r="AF342" s="68"/>
      <c r="AG342" s="68"/>
      <c r="AH342" s="68"/>
    </row>
    <row r="343" spans="1:34" ht="21" customHeight="1">
      <c r="A343" s="2"/>
      <c r="B343" s="7"/>
      <c r="C343" s="95"/>
      <c r="D343" s="96"/>
      <c r="E343" s="7"/>
      <c r="G343" s="228"/>
      <c r="H343" s="228"/>
      <c r="J343" s="358">
        <f t="shared" si="73"/>
        <v>9</v>
      </c>
      <c r="K343" s="358">
        <f t="shared" si="71"/>
        <v>28</v>
      </c>
      <c r="L343" s="358">
        <f t="shared" si="72"/>
        <v>-170</v>
      </c>
      <c r="M343" s="62"/>
      <c r="N343" s="62"/>
      <c r="O343" s="62"/>
      <c r="P343" s="62"/>
      <c r="Q343" s="323"/>
      <c r="R343" s="62"/>
      <c r="S343" s="62"/>
      <c r="T343" s="62"/>
      <c r="U343" s="103"/>
      <c r="V343" s="62"/>
      <c r="W343" s="68"/>
      <c r="X343" s="68"/>
      <c r="Y343" s="68"/>
      <c r="Z343" s="68"/>
      <c r="AA343" s="68"/>
      <c r="AB343" s="68"/>
      <c r="AC343" s="68"/>
      <c r="AD343" s="68"/>
      <c r="AE343" s="68"/>
      <c r="AF343" s="68"/>
      <c r="AG343" s="68"/>
      <c r="AH343" s="68"/>
    </row>
    <row r="344" spans="1:34" ht="21" customHeight="1">
      <c r="A344" s="2"/>
      <c r="B344" s="7"/>
      <c r="C344" s="95"/>
      <c r="D344" s="96"/>
      <c r="E344" s="7"/>
      <c r="G344" s="279"/>
      <c r="H344" s="359"/>
      <c r="J344" s="358">
        <f t="shared" si="73"/>
        <v>10</v>
      </c>
      <c r="K344" s="358">
        <f t="shared" si="71"/>
        <v>31</v>
      </c>
      <c r="L344" s="358">
        <f t="shared" si="72"/>
        <v>-209</v>
      </c>
      <c r="M344" s="62"/>
      <c r="N344" s="62"/>
      <c r="O344" s="323"/>
      <c r="P344" s="323"/>
      <c r="Q344" s="323"/>
      <c r="R344" s="62"/>
      <c r="S344" s="62"/>
      <c r="T344" s="62"/>
      <c r="U344" s="103"/>
      <c r="V344" s="62"/>
      <c r="W344" s="68"/>
      <c r="X344" s="68"/>
      <c r="Y344" s="68"/>
      <c r="Z344" s="68"/>
      <c r="AA344" s="68"/>
      <c r="AB344" s="68"/>
      <c r="AC344" s="68"/>
      <c r="AD344" s="68"/>
      <c r="AE344" s="68"/>
      <c r="AF344" s="68"/>
      <c r="AG344" s="68"/>
      <c r="AH344" s="68"/>
    </row>
    <row r="345" spans="1:34" ht="21" customHeight="1">
      <c r="A345" s="2"/>
      <c r="B345" s="7"/>
      <c r="C345" s="95"/>
      <c r="D345" s="96"/>
      <c r="E345" s="7"/>
      <c r="J345" s="358">
        <f t="shared" si="73"/>
        <v>11</v>
      </c>
      <c r="K345" s="358">
        <f t="shared" si="71"/>
        <v>34</v>
      </c>
      <c r="L345" s="358">
        <f t="shared" si="72"/>
        <v>-252</v>
      </c>
      <c r="M345" s="62"/>
      <c r="N345" s="62"/>
      <c r="O345" s="323"/>
      <c r="P345" s="323"/>
      <c r="Q345" s="323"/>
      <c r="R345" s="62"/>
      <c r="S345" s="62"/>
      <c r="T345" s="62"/>
      <c r="U345" s="103"/>
      <c r="V345" s="62"/>
      <c r="W345" s="68"/>
      <c r="X345" s="68"/>
      <c r="Y345" s="68"/>
      <c r="Z345" s="68"/>
      <c r="AA345" s="68"/>
      <c r="AB345" s="68"/>
      <c r="AC345" s="68"/>
      <c r="AD345" s="68"/>
      <c r="AE345" s="68"/>
      <c r="AF345" s="68"/>
      <c r="AG345" s="68"/>
      <c r="AH345" s="68"/>
    </row>
    <row r="346" spans="1:34" ht="21" customHeight="1">
      <c r="A346" s="2"/>
      <c r="B346" s="7"/>
      <c r="C346" s="95"/>
      <c r="D346" s="96"/>
      <c r="E346" s="7"/>
      <c r="G346" s="67"/>
      <c r="H346" s="67"/>
      <c r="I346" s="67"/>
      <c r="J346" s="358">
        <f t="shared" si="73"/>
        <v>12</v>
      </c>
      <c r="K346" s="358">
        <f t="shared" si="71"/>
        <v>37</v>
      </c>
      <c r="L346" s="358">
        <f t="shared" si="72"/>
        <v>-299</v>
      </c>
      <c r="M346" s="103"/>
      <c r="N346" s="103"/>
      <c r="O346" s="103"/>
      <c r="P346" s="103"/>
      <c r="Q346" s="103"/>
      <c r="R346" s="103"/>
      <c r="S346" s="62"/>
      <c r="T346" s="103"/>
      <c r="U346" s="103"/>
      <c r="V346" s="62"/>
      <c r="W346" s="68"/>
      <c r="X346" s="68"/>
      <c r="Y346" s="68"/>
      <c r="Z346" s="68"/>
      <c r="AA346" s="68"/>
      <c r="AB346" s="68"/>
      <c r="AC346" s="68"/>
      <c r="AD346" s="68"/>
      <c r="AE346" s="68"/>
      <c r="AF346" s="68"/>
      <c r="AG346" s="68"/>
      <c r="AH346" s="68"/>
    </row>
    <row r="347" spans="1:34" ht="21" customHeight="1">
      <c r="A347" s="2"/>
      <c r="B347" s="7"/>
      <c r="C347" s="95"/>
      <c r="D347" s="96"/>
      <c r="E347" s="7"/>
      <c r="G347" s="67"/>
      <c r="H347" s="67"/>
      <c r="I347" s="67"/>
      <c r="J347" s="360"/>
      <c r="K347" s="360"/>
      <c r="L347" s="360"/>
      <c r="M347" s="103"/>
      <c r="N347" s="103"/>
      <c r="O347" s="103"/>
      <c r="P347" s="103"/>
      <c r="Q347" s="103"/>
      <c r="R347" s="103"/>
      <c r="S347" s="62"/>
      <c r="T347" s="103"/>
      <c r="U347" s="103"/>
      <c r="V347" s="62"/>
      <c r="W347" s="68"/>
      <c r="X347" s="68"/>
      <c r="Y347" s="68"/>
      <c r="Z347" s="68"/>
      <c r="AA347" s="68"/>
      <c r="AB347" s="68"/>
      <c r="AC347" s="68"/>
      <c r="AD347" s="68"/>
      <c r="AE347" s="68"/>
      <c r="AF347" s="68"/>
      <c r="AG347" s="68"/>
      <c r="AH347" s="68"/>
    </row>
    <row r="348" spans="1:34" ht="21" customHeight="1">
      <c r="A348" s="2"/>
      <c r="B348" s="7"/>
      <c r="C348" s="95" t="s">
        <v>225</v>
      </c>
      <c r="D348" s="96"/>
      <c r="E348" s="7"/>
      <c r="I348" s="361"/>
      <c r="J348" s="362"/>
      <c r="K348" s="362"/>
      <c r="L348" s="362"/>
      <c r="M348" s="363"/>
      <c r="N348" s="364"/>
      <c r="O348" s="364"/>
      <c r="P348" s="364"/>
      <c r="Q348" s="364"/>
      <c r="R348" s="364"/>
      <c r="S348" s="364"/>
      <c r="T348" s="364"/>
      <c r="U348" s="364"/>
      <c r="V348" s="364"/>
      <c r="W348" s="364"/>
      <c r="X348" s="364"/>
      <c r="Y348" s="364"/>
      <c r="Z348" s="68"/>
      <c r="AA348" s="68"/>
      <c r="AB348" s="68"/>
      <c r="AC348" s="68"/>
      <c r="AD348" s="68"/>
      <c r="AE348" s="68"/>
      <c r="AF348" s="68"/>
      <c r="AG348" s="68"/>
      <c r="AH348" s="68"/>
    </row>
    <row r="349" spans="1:34" ht="21" customHeight="1">
      <c r="A349" s="2"/>
      <c r="B349" s="7"/>
      <c r="C349" s="95"/>
      <c r="D349" s="96" t="s">
        <v>226</v>
      </c>
      <c r="E349" s="7"/>
      <c r="I349" s="361"/>
      <c r="J349" s="362"/>
      <c r="K349" s="362"/>
      <c r="L349" s="362"/>
      <c r="M349" s="365"/>
      <c r="N349" s="366"/>
      <c r="O349" s="366"/>
      <c r="P349" s="366"/>
      <c r="Q349" s="366"/>
      <c r="R349" s="366"/>
      <c r="S349" s="366"/>
      <c r="T349" s="366"/>
      <c r="U349" s="366"/>
      <c r="V349" s="366"/>
      <c r="W349" s="366"/>
      <c r="X349" s="366"/>
      <c r="Y349" s="366"/>
      <c r="Z349" s="68"/>
      <c r="AA349" s="68"/>
      <c r="AB349" s="68"/>
      <c r="AC349" s="68"/>
      <c r="AD349" s="68"/>
      <c r="AE349" s="68"/>
      <c r="AF349" s="68"/>
      <c r="AG349" s="68"/>
      <c r="AH349" s="68"/>
    </row>
    <row r="350" spans="1:34" ht="21" customHeight="1">
      <c r="A350" s="2"/>
      <c r="B350" s="7"/>
      <c r="C350" s="95"/>
      <c r="D350" s="367" t="s">
        <v>227</v>
      </c>
      <c r="E350" s="7"/>
      <c r="G350" s="710" t="s">
        <v>58</v>
      </c>
      <c r="H350" s="710"/>
      <c r="I350" s="704" t="s">
        <v>228</v>
      </c>
      <c r="J350" s="704"/>
      <c r="K350" s="704"/>
      <c r="L350" s="364"/>
      <c r="M350" s="368"/>
      <c r="N350" s="369"/>
      <c r="O350" s="369"/>
      <c r="P350" s="369"/>
      <c r="Q350" s="369"/>
      <c r="R350" s="369"/>
      <c r="S350" s="370"/>
      <c r="T350" s="370"/>
      <c r="U350" s="370"/>
      <c r="V350" s="370"/>
      <c r="W350" s="370"/>
      <c r="X350" s="370"/>
      <c r="Y350" s="370"/>
      <c r="Z350" s="68"/>
      <c r="AA350" s="68"/>
      <c r="AB350" s="68"/>
      <c r="AC350" s="68"/>
      <c r="AD350" s="68"/>
      <c r="AE350" s="68"/>
      <c r="AF350" s="68"/>
      <c r="AG350" s="68"/>
      <c r="AH350" s="68"/>
    </row>
    <row r="351" spans="1:34" ht="21" customHeight="1">
      <c r="A351" s="2"/>
      <c r="B351" s="7"/>
      <c r="C351" s="95"/>
      <c r="D351" s="7"/>
      <c r="E351" s="7"/>
      <c r="G351" s="371" t="s">
        <v>229</v>
      </c>
      <c r="H351" s="372">
        <v>3</v>
      </c>
      <c r="I351" s="373" t="s">
        <v>230</v>
      </c>
      <c r="J351" s="706" t="s">
        <v>231</v>
      </c>
      <c r="K351" s="707"/>
      <c r="M351" s="374"/>
      <c r="N351" s="369"/>
      <c r="O351" s="369"/>
      <c r="P351" s="375"/>
      <c r="Q351" s="375"/>
      <c r="R351" s="375"/>
      <c r="S351" s="376"/>
      <c r="T351" s="376"/>
      <c r="U351" s="376"/>
      <c r="V351" s="376"/>
      <c r="W351" s="376"/>
      <c r="X351" s="376"/>
      <c r="Y351" s="376"/>
      <c r="Z351" s="377"/>
      <c r="AA351" s="377"/>
      <c r="AB351" s="68"/>
      <c r="AC351" s="68"/>
      <c r="AD351" s="68"/>
      <c r="AE351" s="68"/>
      <c r="AF351" s="68"/>
      <c r="AG351" s="68"/>
      <c r="AH351" s="68"/>
    </row>
    <row r="352" spans="1:34" ht="21" customHeight="1">
      <c r="A352" s="2"/>
      <c r="B352" s="7"/>
      <c r="C352" s="95"/>
      <c r="D352" s="378" t="s">
        <v>232</v>
      </c>
      <c r="E352" s="7"/>
      <c r="G352" s="379"/>
      <c r="H352" s="379"/>
      <c r="I352" s="380">
        <v>1</v>
      </c>
      <c r="J352" s="708">
        <f>H351</f>
        <v>3</v>
      </c>
      <c r="K352" s="708"/>
      <c r="M352" s="381"/>
      <c r="N352" s="369"/>
      <c r="O352" s="369"/>
      <c r="P352" s="375"/>
      <c r="Q352" s="375"/>
      <c r="R352" s="375"/>
      <c r="S352" s="382"/>
      <c r="T352" s="382"/>
      <c r="U352" s="382"/>
      <c r="V352" s="382"/>
      <c r="W352" s="382"/>
      <c r="X352" s="382"/>
      <c r="Y352" s="382"/>
      <c r="Z352" s="377"/>
      <c r="AA352" s="377"/>
      <c r="AB352" s="68"/>
      <c r="AC352" s="68"/>
      <c r="AD352" s="68"/>
      <c r="AE352" s="68"/>
      <c r="AF352" s="68"/>
      <c r="AG352" s="68"/>
      <c r="AH352" s="68"/>
    </row>
    <row r="353" spans="1:34" ht="21" customHeight="1">
      <c r="A353" s="2"/>
      <c r="B353" s="7"/>
      <c r="C353" s="95"/>
      <c r="D353" s="692" t="s">
        <v>233</v>
      </c>
      <c r="E353" s="692"/>
      <c r="G353" s="379"/>
      <c r="H353" s="379"/>
      <c r="I353" s="380">
        <f>I352+1</f>
        <v>2</v>
      </c>
      <c r="J353" s="708">
        <f>1/((J352)+2)</f>
        <v>0.2</v>
      </c>
      <c r="K353" s="708"/>
      <c r="M353" s="381"/>
      <c r="N353" s="709"/>
      <c r="O353" s="709"/>
      <c r="P353" s="10"/>
      <c r="Q353" s="10"/>
      <c r="R353" s="382"/>
      <c r="S353" s="382"/>
      <c r="T353" s="382"/>
      <c r="U353" s="382"/>
      <c r="V353" s="382"/>
      <c r="W353" s="382"/>
      <c r="X353" s="382"/>
      <c r="Y353" s="382"/>
      <c r="Z353" s="377"/>
      <c r="AA353" s="377"/>
      <c r="AB353" s="68"/>
      <c r="AC353" s="68"/>
      <c r="AD353" s="68"/>
      <c r="AE353" s="68"/>
      <c r="AF353" s="68"/>
      <c r="AG353" s="68"/>
      <c r="AH353" s="68"/>
    </row>
    <row r="354" spans="1:34" ht="21" customHeight="1">
      <c r="A354" s="2"/>
      <c r="B354" s="7"/>
      <c r="C354" s="95"/>
      <c r="D354" s="692"/>
      <c r="E354" s="692"/>
      <c r="G354" s="379"/>
      <c r="H354" s="379"/>
      <c r="I354" s="380">
        <f t="shared" ref="I354:I362" si="74">I353+1</f>
        <v>3</v>
      </c>
      <c r="J354" s="708">
        <f t="shared" ref="J354:J362" si="75">1/((J353)+2)</f>
        <v>0.45454545454545453</v>
      </c>
      <c r="K354" s="708"/>
      <c r="M354" s="381"/>
      <c r="N354" s="709"/>
      <c r="O354" s="709"/>
      <c r="P354" s="10"/>
      <c r="Q354" s="10"/>
      <c r="R354" s="382"/>
      <c r="S354" s="382"/>
      <c r="T354" s="382"/>
      <c r="U354" s="382"/>
      <c r="V354" s="382"/>
      <c r="W354" s="382"/>
      <c r="X354" s="382"/>
      <c r="Y354" s="382"/>
      <c r="Z354" s="377"/>
      <c r="AA354" s="377"/>
      <c r="AB354" s="68"/>
      <c r="AC354" s="68"/>
      <c r="AD354" s="68"/>
      <c r="AE354" s="68"/>
      <c r="AF354" s="68"/>
      <c r="AG354" s="68"/>
      <c r="AH354" s="68"/>
    </row>
    <row r="355" spans="1:34" ht="21" customHeight="1">
      <c r="A355" s="2"/>
      <c r="B355" s="7"/>
      <c r="C355" s="95"/>
      <c r="D355" s="383"/>
      <c r="E355" s="383"/>
      <c r="G355" s="379"/>
      <c r="H355" s="379"/>
      <c r="I355" s="380">
        <f t="shared" si="74"/>
        <v>4</v>
      </c>
      <c r="J355" s="708">
        <f t="shared" si="75"/>
        <v>0.40740740740740738</v>
      </c>
      <c r="K355" s="708"/>
      <c r="M355" s="381"/>
      <c r="N355" s="709"/>
      <c r="O355" s="709"/>
      <c r="P355" s="10"/>
      <c r="Q355" s="10"/>
      <c r="R355" s="382"/>
      <c r="S355" s="382"/>
      <c r="T355" s="382"/>
      <c r="U355" s="382"/>
      <c r="V355" s="382"/>
      <c r="W355" s="382"/>
      <c r="X355" s="382"/>
      <c r="Y355" s="382"/>
      <c r="Z355" s="377"/>
      <c r="AA355" s="377"/>
      <c r="AB355" s="68"/>
      <c r="AC355" s="68"/>
      <c r="AD355" s="68"/>
      <c r="AE355" s="68"/>
      <c r="AF355" s="68"/>
      <c r="AG355" s="68"/>
      <c r="AH355" s="68"/>
    </row>
    <row r="356" spans="1:34" ht="21" customHeight="1">
      <c r="A356" s="2"/>
      <c r="B356" s="7"/>
      <c r="C356" s="95"/>
      <c r="D356" s="96"/>
      <c r="E356" s="7"/>
      <c r="G356" s="379"/>
      <c r="H356" s="379"/>
      <c r="I356" s="380">
        <f t="shared" si="74"/>
        <v>5</v>
      </c>
      <c r="J356" s="708">
        <f t="shared" si="75"/>
        <v>0.41538461538461535</v>
      </c>
      <c r="K356" s="708"/>
      <c r="M356" s="381"/>
      <c r="N356" s="709"/>
      <c r="O356" s="709"/>
      <c r="P356" s="10"/>
      <c r="Q356" s="10"/>
      <c r="R356" s="382"/>
      <c r="S356" s="382"/>
      <c r="T356" s="382"/>
      <c r="U356" s="382"/>
      <c r="V356" s="382"/>
      <c r="W356" s="382"/>
      <c r="X356" s="382"/>
      <c r="Y356" s="382"/>
      <c r="Z356" s="377"/>
      <c r="AA356" s="377"/>
      <c r="AB356" s="68"/>
      <c r="AC356" s="68"/>
      <c r="AD356" s="68"/>
      <c r="AE356" s="68"/>
      <c r="AF356" s="68"/>
      <c r="AG356" s="68"/>
      <c r="AH356" s="68"/>
    </row>
    <row r="357" spans="1:34" ht="21" customHeight="1">
      <c r="A357" s="2"/>
      <c r="B357" s="7"/>
      <c r="C357" s="95"/>
      <c r="D357" s="96"/>
      <c r="E357" s="7"/>
      <c r="G357" s="379"/>
      <c r="H357" s="379"/>
      <c r="I357" s="380">
        <f t="shared" si="74"/>
        <v>6</v>
      </c>
      <c r="J357" s="708">
        <f t="shared" si="75"/>
        <v>0.4140127388535032</v>
      </c>
      <c r="K357" s="708"/>
      <c r="M357" s="381"/>
      <c r="N357" s="709"/>
      <c r="O357" s="709"/>
      <c r="P357" s="10"/>
      <c r="Q357" s="10"/>
      <c r="R357" s="382"/>
      <c r="S357" s="382"/>
      <c r="T357" s="382"/>
      <c r="U357" s="382"/>
      <c r="V357" s="382"/>
      <c r="W357" s="382"/>
      <c r="X357" s="382"/>
      <c r="Y357" s="382"/>
      <c r="Z357" s="377"/>
      <c r="AA357" s="377"/>
      <c r="AB357" s="68"/>
      <c r="AC357" s="68"/>
      <c r="AD357" s="68"/>
      <c r="AE357" s="68"/>
      <c r="AF357" s="68"/>
      <c r="AG357" s="68"/>
      <c r="AH357" s="68"/>
    </row>
    <row r="358" spans="1:34" ht="21" customHeight="1">
      <c r="A358" s="2"/>
      <c r="B358" s="7"/>
      <c r="C358" s="95"/>
      <c r="D358" s="96"/>
      <c r="E358" s="7"/>
      <c r="G358" s="379"/>
      <c r="H358" s="379"/>
      <c r="I358" s="380">
        <f t="shared" si="74"/>
        <v>7</v>
      </c>
      <c r="J358" s="708">
        <f t="shared" si="75"/>
        <v>0.41424802110817938</v>
      </c>
      <c r="K358" s="708"/>
      <c r="M358" s="381"/>
      <c r="N358" s="709"/>
      <c r="O358" s="709"/>
      <c r="P358" s="10"/>
      <c r="Q358" s="10"/>
      <c r="R358" s="382"/>
      <c r="S358" s="382"/>
      <c r="T358" s="382"/>
      <c r="U358" s="382"/>
      <c r="V358" s="382"/>
      <c r="W358" s="382"/>
      <c r="X358" s="382"/>
      <c r="Y358" s="382"/>
      <c r="Z358" s="377"/>
      <c r="AA358" s="377"/>
      <c r="AB358" s="68"/>
      <c r="AC358" s="68"/>
      <c r="AD358" s="68"/>
      <c r="AE358" s="68"/>
      <c r="AF358" s="68"/>
      <c r="AG358" s="68"/>
      <c r="AH358" s="68"/>
    </row>
    <row r="359" spans="1:34" ht="21" customHeight="1">
      <c r="A359" s="2"/>
      <c r="B359" s="7"/>
      <c r="C359" s="95"/>
      <c r="D359" s="96"/>
      <c r="E359" s="7"/>
      <c r="G359" s="379"/>
      <c r="H359" s="379"/>
      <c r="I359" s="380">
        <f t="shared" si="74"/>
        <v>8</v>
      </c>
      <c r="J359" s="708">
        <f t="shared" si="75"/>
        <v>0.41420765027322404</v>
      </c>
      <c r="K359" s="708"/>
      <c r="M359" s="381"/>
      <c r="N359" s="709"/>
      <c r="O359" s="709"/>
      <c r="P359" s="10"/>
      <c r="Q359" s="10"/>
      <c r="R359" s="382"/>
      <c r="S359" s="382"/>
      <c r="T359" s="382"/>
      <c r="U359" s="382"/>
      <c r="V359" s="382"/>
      <c r="W359" s="382"/>
      <c r="X359" s="382"/>
      <c r="Y359" s="382"/>
      <c r="Z359" s="377"/>
      <c r="AA359" s="377"/>
      <c r="AB359" s="68"/>
      <c r="AC359" s="68"/>
      <c r="AD359" s="68"/>
      <c r="AE359" s="68"/>
      <c r="AF359" s="68"/>
      <c r="AG359" s="68"/>
      <c r="AH359" s="68"/>
    </row>
    <row r="360" spans="1:34" ht="21" customHeight="1">
      <c r="A360" s="2"/>
      <c r="B360" s="7"/>
      <c r="C360" s="95"/>
      <c r="D360" s="96"/>
      <c r="E360" s="7"/>
      <c r="G360" s="379"/>
      <c r="H360" s="379"/>
      <c r="I360" s="380">
        <f t="shared" si="74"/>
        <v>9</v>
      </c>
      <c r="J360" s="708">
        <f t="shared" si="75"/>
        <v>0.41421457673155276</v>
      </c>
      <c r="K360" s="708"/>
      <c r="M360" s="381"/>
      <c r="N360" s="709"/>
      <c r="O360" s="709"/>
      <c r="P360" s="10"/>
      <c r="Q360" s="10"/>
      <c r="R360" s="382"/>
      <c r="S360" s="382"/>
      <c r="T360" s="382"/>
      <c r="U360" s="382"/>
      <c r="V360" s="382"/>
      <c r="W360" s="382"/>
      <c r="X360" s="382"/>
      <c r="Y360" s="382"/>
      <c r="Z360" s="377"/>
      <c r="AA360" s="377"/>
      <c r="AB360" s="68"/>
      <c r="AC360" s="68"/>
      <c r="AD360" s="68"/>
      <c r="AE360" s="68"/>
      <c r="AF360" s="68"/>
      <c r="AG360" s="68"/>
      <c r="AH360" s="68"/>
    </row>
    <row r="361" spans="1:34" ht="21" customHeight="1">
      <c r="A361" s="2"/>
      <c r="B361" s="7"/>
      <c r="C361" s="95"/>
      <c r="D361" s="96"/>
      <c r="E361" s="7"/>
      <c r="G361" s="379"/>
      <c r="H361" s="379"/>
      <c r="I361" s="380">
        <f t="shared" si="74"/>
        <v>10</v>
      </c>
      <c r="J361" s="708">
        <f t="shared" si="75"/>
        <v>0.41421338833677107</v>
      </c>
      <c r="K361" s="708"/>
      <c r="M361" s="381"/>
      <c r="N361" s="709"/>
      <c r="O361" s="709"/>
      <c r="P361" s="10"/>
      <c r="Q361" s="10"/>
      <c r="R361" s="382"/>
      <c r="S361" s="382"/>
      <c r="T361" s="382"/>
      <c r="U361" s="382"/>
      <c r="V361" s="382"/>
      <c r="W361" s="382"/>
      <c r="X361" s="382"/>
      <c r="Y361" s="382"/>
      <c r="Z361" s="377"/>
      <c r="AA361" s="377"/>
      <c r="AB361" s="68"/>
      <c r="AC361" s="68"/>
      <c r="AD361" s="68"/>
      <c r="AE361" s="68"/>
      <c r="AF361" s="68"/>
      <c r="AG361" s="68"/>
      <c r="AH361" s="68"/>
    </row>
    <row r="362" spans="1:34" ht="21" customHeight="1">
      <c r="A362" s="2"/>
      <c r="B362" s="7"/>
      <c r="C362" s="95"/>
      <c r="D362" s="96"/>
      <c r="E362" s="7"/>
      <c r="G362" s="379"/>
      <c r="H362" s="379"/>
      <c r="I362" s="380">
        <f t="shared" si="74"/>
        <v>11</v>
      </c>
      <c r="J362" s="708">
        <f t="shared" si="75"/>
        <v>0.41421359223300974</v>
      </c>
      <c r="K362" s="708"/>
      <c r="M362" s="381"/>
      <c r="N362" s="709"/>
      <c r="O362" s="709"/>
      <c r="P362" s="10"/>
      <c r="Q362" s="10"/>
      <c r="R362" s="382"/>
      <c r="S362" s="382"/>
      <c r="T362" s="382"/>
      <c r="U362" s="382"/>
      <c r="V362" s="382"/>
      <c r="W362" s="382"/>
      <c r="X362" s="382"/>
      <c r="Y362" s="382"/>
      <c r="Z362" s="377"/>
      <c r="AA362" s="377"/>
      <c r="AB362" s="68"/>
      <c r="AC362" s="68"/>
      <c r="AD362" s="68"/>
      <c r="AE362" s="68"/>
      <c r="AF362" s="68"/>
      <c r="AG362" s="68"/>
      <c r="AH362" s="68"/>
    </row>
    <row r="363" spans="1:34" ht="21" customHeight="1">
      <c r="A363" s="2"/>
      <c r="B363" s="7"/>
      <c r="C363" s="95"/>
      <c r="D363" s="96"/>
      <c r="E363" s="7"/>
      <c r="G363" s="364"/>
      <c r="H363" s="364"/>
      <c r="I363" s="381"/>
      <c r="J363" s="384"/>
      <c r="K363" s="384"/>
      <c r="M363" s="381"/>
      <c r="N363" s="385"/>
      <c r="O363" s="385"/>
      <c r="R363" s="364"/>
      <c r="S363" s="364"/>
      <c r="T363" s="364"/>
      <c r="U363" s="364"/>
      <c r="V363" s="364"/>
      <c r="W363" s="364"/>
      <c r="X363" s="364"/>
      <c r="Y363" s="364"/>
      <c r="Z363" s="68"/>
      <c r="AA363" s="68"/>
      <c r="AB363" s="68"/>
      <c r="AC363" s="68"/>
      <c r="AD363" s="68"/>
      <c r="AE363" s="68"/>
      <c r="AF363" s="68"/>
      <c r="AG363" s="68"/>
      <c r="AH363" s="68"/>
    </row>
    <row r="364" spans="1:34" ht="21" customHeight="1">
      <c r="A364" s="2"/>
      <c r="B364" s="7"/>
      <c r="C364" s="95"/>
      <c r="D364" s="96"/>
      <c r="E364" s="7"/>
      <c r="G364" s="364"/>
      <c r="H364" s="364"/>
      <c r="I364" s="381"/>
      <c r="J364" s="384"/>
      <c r="K364" s="384"/>
      <c r="M364" s="381"/>
      <c r="N364" s="385"/>
      <c r="O364" s="385"/>
      <c r="R364" s="364"/>
      <c r="S364" s="364"/>
      <c r="T364" s="364"/>
      <c r="U364" s="364"/>
      <c r="V364" s="364"/>
      <c r="W364" s="364"/>
      <c r="X364" s="364"/>
      <c r="Y364" s="364"/>
      <c r="Z364" s="68"/>
      <c r="AA364" s="68"/>
      <c r="AB364" s="68"/>
      <c r="AC364" s="68"/>
      <c r="AD364" s="68"/>
      <c r="AE364" s="68"/>
      <c r="AF364" s="68"/>
      <c r="AG364" s="68"/>
      <c r="AH364" s="68"/>
    </row>
    <row r="365" spans="1:34" ht="21" customHeight="1">
      <c r="A365" s="2"/>
      <c r="B365" s="7"/>
      <c r="C365" s="95"/>
      <c r="D365" s="695" t="s">
        <v>234</v>
      </c>
      <c r="E365" s="695"/>
      <c r="I365" s="386"/>
      <c r="J365" s="387"/>
      <c r="K365" s="387"/>
      <c r="L365" s="387"/>
      <c r="M365" s="388"/>
      <c r="N365" s="379"/>
      <c r="O365" s="379"/>
      <c r="R365" s="364"/>
      <c r="S365" s="364"/>
      <c r="T365" s="364"/>
      <c r="U365" s="364"/>
      <c r="V365" s="364"/>
      <c r="W365" s="364"/>
      <c r="X365" s="364"/>
      <c r="Y365" s="364"/>
      <c r="Z365" s="68"/>
      <c r="AA365" s="68"/>
      <c r="AB365" s="68"/>
      <c r="AC365" s="68"/>
      <c r="AD365" s="68"/>
      <c r="AE365" s="68"/>
      <c r="AF365" s="68"/>
      <c r="AG365" s="68"/>
      <c r="AH365" s="68"/>
    </row>
    <row r="366" spans="1:34" ht="21" customHeight="1">
      <c r="A366" s="2"/>
      <c r="B366" s="7"/>
      <c r="C366" s="95"/>
      <c r="D366" s="695"/>
      <c r="E366" s="695"/>
      <c r="I366" s="386"/>
      <c r="J366" s="387"/>
      <c r="K366" s="387"/>
      <c r="L366" s="387"/>
      <c r="M366" s="365"/>
      <c r="N366" s="389"/>
      <c r="O366" s="389"/>
      <c r="R366" s="364"/>
      <c r="S366" s="364"/>
      <c r="T366" s="364"/>
      <c r="U366" s="364"/>
      <c r="V366" s="364"/>
      <c r="W366" s="364"/>
      <c r="X366" s="364"/>
      <c r="Y366" s="364"/>
      <c r="Z366" s="68"/>
      <c r="AA366" s="68"/>
      <c r="AB366" s="68"/>
      <c r="AC366" s="68"/>
      <c r="AD366" s="68"/>
      <c r="AE366" s="68"/>
      <c r="AF366" s="68"/>
      <c r="AG366" s="68"/>
      <c r="AH366" s="68"/>
    </row>
    <row r="367" spans="1:34" ht="21" customHeight="1">
      <c r="A367" s="2"/>
      <c r="B367" s="7"/>
      <c r="C367" s="95"/>
      <c r="D367" s="378" t="s">
        <v>235</v>
      </c>
      <c r="E367" s="7"/>
      <c r="G367" s="702" t="s">
        <v>58</v>
      </c>
      <c r="H367" s="702"/>
      <c r="I367" s="703" t="s">
        <v>228</v>
      </c>
      <c r="J367" s="703"/>
      <c r="K367" s="703"/>
      <c r="L367" s="379"/>
      <c r="M367" s="704" t="s">
        <v>236</v>
      </c>
      <c r="N367" s="704"/>
      <c r="O367" s="704"/>
      <c r="R367" s="364"/>
      <c r="S367" s="364"/>
      <c r="T367" s="364"/>
      <c r="U367" s="364"/>
      <c r="V367" s="364"/>
      <c r="W367" s="364"/>
      <c r="X367" s="364"/>
      <c r="Y367" s="364"/>
      <c r="Z367" s="68"/>
      <c r="AA367" s="68"/>
      <c r="AB367" s="68"/>
      <c r="AC367" s="68"/>
      <c r="AD367" s="68"/>
      <c r="AE367" s="68"/>
      <c r="AF367" s="68"/>
      <c r="AG367" s="68"/>
      <c r="AH367" s="68"/>
    </row>
    <row r="368" spans="1:34" ht="21" customHeight="1">
      <c r="A368" s="2"/>
      <c r="B368" s="7"/>
      <c r="C368" s="95"/>
      <c r="D368" s="692" t="s">
        <v>237</v>
      </c>
      <c r="E368" s="692"/>
      <c r="G368" s="371" t="s">
        <v>131</v>
      </c>
      <c r="H368" s="372">
        <v>3</v>
      </c>
      <c r="I368" s="373" t="s">
        <v>230</v>
      </c>
      <c r="J368" s="705" t="s">
        <v>231</v>
      </c>
      <c r="K368" s="705"/>
      <c r="M368" s="373" t="s">
        <v>230</v>
      </c>
      <c r="N368" s="706" t="s">
        <v>231</v>
      </c>
      <c r="O368" s="707"/>
      <c r="P368" s="390"/>
      <c r="Q368" s="390"/>
      <c r="R368" s="391"/>
      <c r="S368" s="391"/>
      <c r="T368" s="391"/>
      <c r="U368" s="391"/>
      <c r="V368" s="391"/>
      <c r="W368" s="391"/>
      <c r="X368" s="391"/>
      <c r="Y368" s="391"/>
      <c r="Z368" s="392"/>
      <c r="AA368" s="392"/>
      <c r="AB368" s="68"/>
      <c r="AC368" s="68"/>
      <c r="AD368" s="68"/>
      <c r="AE368" s="68"/>
      <c r="AF368" s="68"/>
      <c r="AG368" s="68"/>
      <c r="AH368" s="68"/>
    </row>
    <row r="369" spans="1:34" ht="21" customHeight="1">
      <c r="A369" s="2"/>
      <c r="B369" s="7"/>
      <c r="C369" s="95"/>
      <c r="D369" s="692"/>
      <c r="E369" s="692"/>
      <c r="I369" s="393">
        <v>1</v>
      </c>
      <c r="J369" s="694">
        <f>H368</f>
        <v>3</v>
      </c>
      <c r="K369" s="694"/>
      <c r="M369" s="393">
        <v>1</v>
      </c>
      <c r="N369" s="693">
        <f>H368</f>
        <v>3</v>
      </c>
      <c r="O369" s="693"/>
      <c r="P369" s="390"/>
      <c r="Q369" s="390"/>
      <c r="R369" s="391"/>
      <c r="S369" s="391"/>
      <c r="T369" s="391"/>
      <c r="U369" s="391"/>
      <c r="V369" s="391"/>
      <c r="W369" s="391"/>
      <c r="X369" s="391"/>
      <c r="Y369" s="391"/>
      <c r="Z369" s="392"/>
      <c r="AA369" s="392"/>
      <c r="AB369" s="68"/>
      <c r="AC369" s="68"/>
      <c r="AD369" s="68"/>
      <c r="AE369" s="68"/>
      <c r="AF369" s="68"/>
      <c r="AG369" s="68"/>
      <c r="AH369" s="68"/>
    </row>
    <row r="370" spans="1:34" ht="21" customHeight="1">
      <c r="A370" s="2"/>
      <c r="B370" s="7"/>
      <c r="C370" s="95"/>
      <c r="D370" s="692" t="s">
        <v>238</v>
      </c>
      <c r="E370" s="692"/>
      <c r="G370" s="364"/>
      <c r="H370" s="364"/>
      <c r="I370" s="393">
        <f>I369+1</f>
        <v>2</v>
      </c>
      <c r="J370" s="694">
        <f>1/(J369+2)</f>
        <v>0.2</v>
      </c>
      <c r="K370" s="694"/>
      <c r="M370" s="393">
        <f>M369+1</f>
        <v>2</v>
      </c>
      <c r="N370" s="693">
        <f>1/N369-2</f>
        <v>-1.6666666666666667</v>
      </c>
      <c r="O370" s="693"/>
      <c r="P370" s="390"/>
      <c r="Q370" s="390"/>
      <c r="R370" s="391"/>
      <c r="S370" s="391"/>
      <c r="T370" s="391"/>
      <c r="U370" s="391"/>
      <c r="V370" s="391"/>
      <c r="W370" s="391"/>
      <c r="X370" s="391"/>
      <c r="Y370" s="391"/>
      <c r="Z370" s="392"/>
      <c r="AA370" s="392"/>
      <c r="AB370" s="68"/>
      <c r="AC370" s="68"/>
      <c r="AD370" s="68"/>
      <c r="AE370" s="68"/>
      <c r="AF370" s="68"/>
      <c r="AG370" s="68"/>
      <c r="AH370" s="68"/>
    </row>
    <row r="371" spans="1:34" ht="21" customHeight="1">
      <c r="A371" s="2"/>
      <c r="B371" s="7"/>
      <c r="C371" s="95"/>
      <c r="D371" s="692"/>
      <c r="E371" s="692"/>
      <c r="G371" s="364"/>
      <c r="H371" s="364"/>
      <c r="I371" s="393">
        <f t="shared" ref="I371:I379" si="76">I370+1</f>
        <v>3</v>
      </c>
      <c r="J371" s="694">
        <f t="shared" ref="J371:J379" si="77">1/(J370+2)</f>
        <v>0.45454545454545453</v>
      </c>
      <c r="K371" s="694"/>
      <c r="M371" s="393">
        <f t="shared" ref="M371:M379" si="78">M370+1</f>
        <v>3</v>
      </c>
      <c r="N371" s="693">
        <f t="shared" ref="N371:N379" si="79">1/N370-2</f>
        <v>-2.6</v>
      </c>
      <c r="O371" s="693"/>
      <c r="P371" s="390"/>
      <c r="Q371" s="390"/>
      <c r="R371" s="391"/>
      <c r="S371" s="391"/>
      <c r="T371" s="391"/>
      <c r="U371" s="391"/>
      <c r="V371" s="391"/>
      <c r="W371" s="391"/>
      <c r="X371" s="391"/>
      <c r="Y371" s="391"/>
      <c r="Z371" s="392"/>
      <c r="AA371" s="392"/>
      <c r="AB371" s="68"/>
      <c r="AC371" s="68"/>
      <c r="AD371" s="68"/>
      <c r="AE371" s="68"/>
      <c r="AF371" s="68"/>
      <c r="AG371" s="68"/>
      <c r="AH371" s="68"/>
    </row>
    <row r="372" spans="1:34" ht="21" customHeight="1">
      <c r="A372" s="2"/>
      <c r="B372" s="7"/>
      <c r="C372" s="95"/>
      <c r="D372" s="96"/>
      <c r="E372" s="7"/>
      <c r="G372" s="364"/>
      <c r="H372" s="364"/>
      <c r="I372" s="393">
        <f t="shared" si="76"/>
        <v>4</v>
      </c>
      <c r="J372" s="694">
        <f t="shared" si="77"/>
        <v>0.40740740740740738</v>
      </c>
      <c r="K372" s="694"/>
      <c r="M372" s="393">
        <f t="shared" si="78"/>
        <v>4</v>
      </c>
      <c r="N372" s="693">
        <f t="shared" si="79"/>
        <v>-2.3846153846153846</v>
      </c>
      <c r="O372" s="693"/>
      <c r="P372" s="390"/>
      <c r="Q372" s="390"/>
      <c r="R372" s="391"/>
      <c r="S372" s="391"/>
      <c r="T372" s="391"/>
      <c r="U372" s="391"/>
      <c r="V372" s="391"/>
      <c r="W372" s="391"/>
      <c r="X372" s="391"/>
      <c r="Y372" s="391"/>
      <c r="Z372" s="392"/>
      <c r="AA372" s="392"/>
      <c r="AB372" s="68"/>
      <c r="AC372" s="68"/>
      <c r="AD372" s="68"/>
      <c r="AE372" s="68"/>
      <c r="AF372" s="68"/>
      <c r="AG372" s="68"/>
      <c r="AH372" s="68"/>
    </row>
    <row r="373" spans="1:34" ht="21" customHeight="1">
      <c r="A373" s="2"/>
      <c r="B373" s="7"/>
      <c r="C373" s="95"/>
      <c r="D373" s="96"/>
      <c r="E373" s="7"/>
      <c r="G373" s="364"/>
      <c r="H373" s="364"/>
      <c r="I373" s="393">
        <f t="shared" si="76"/>
        <v>5</v>
      </c>
      <c r="J373" s="694">
        <f t="shared" si="77"/>
        <v>0.41538461538461535</v>
      </c>
      <c r="K373" s="694"/>
      <c r="M373" s="393">
        <f t="shared" si="78"/>
        <v>5</v>
      </c>
      <c r="N373" s="693">
        <f t="shared" si="79"/>
        <v>-2.4193548387096775</v>
      </c>
      <c r="O373" s="693"/>
      <c r="P373" s="390"/>
      <c r="Q373" s="390"/>
      <c r="R373" s="391"/>
      <c r="S373" s="391"/>
      <c r="T373" s="391"/>
      <c r="U373" s="391"/>
      <c r="V373" s="391"/>
      <c r="W373" s="391"/>
      <c r="X373" s="391"/>
      <c r="Y373" s="391"/>
      <c r="Z373" s="392"/>
      <c r="AA373" s="392"/>
      <c r="AB373" s="68"/>
      <c r="AC373" s="68"/>
      <c r="AD373" s="68"/>
      <c r="AE373" s="68"/>
      <c r="AF373" s="68"/>
      <c r="AG373" s="68"/>
      <c r="AH373" s="68"/>
    </row>
    <row r="374" spans="1:34" ht="21" customHeight="1">
      <c r="A374" s="2"/>
      <c r="B374" s="7"/>
      <c r="C374" s="95"/>
      <c r="D374" s="96"/>
      <c r="E374" s="7"/>
      <c r="G374" s="364"/>
      <c r="H374" s="364"/>
      <c r="I374" s="393">
        <f t="shared" si="76"/>
        <v>6</v>
      </c>
      <c r="J374" s="694">
        <f t="shared" si="77"/>
        <v>0.4140127388535032</v>
      </c>
      <c r="K374" s="694"/>
      <c r="M374" s="393">
        <f t="shared" si="78"/>
        <v>6</v>
      </c>
      <c r="N374" s="693">
        <f t="shared" si="79"/>
        <v>-2.4133333333333331</v>
      </c>
      <c r="O374" s="693"/>
      <c r="P374" s="390"/>
      <c r="Q374" s="390"/>
      <c r="R374" s="391"/>
      <c r="S374" s="391"/>
      <c r="T374" s="391"/>
      <c r="U374" s="391"/>
      <c r="V374" s="391"/>
      <c r="W374" s="391"/>
      <c r="X374" s="391"/>
      <c r="Y374" s="391"/>
      <c r="Z374" s="392"/>
      <c r="AA374" s="392"/>
      <c r="AB374" s="68"/>
      <c r="AC374" s="68"/>
      <c r="AD374" s="68"/>
      <c r="AE374" s="68"/>
      <c r="AF374" s="68"/>
      <c r="AG374" s="68"/>
      <c r="AH374" s="68"/>
    </row>
    <row r="375" spans="1:34" ht="21" customHeight="1">
      <c r="A375" s="2"/>
      <c r="B375" s="7"/>
      <c r="C375" s="95"/>
      <c r="D375" s="96"/>
      <c r="E375" s="7"/>
      <c r="G375" s="364"/>
      <c r="H375" s="364"/>
      <c r="I375" s="393">
        <f t="shared" si="76"/>
        <v>7</v>
      </c>
      <c r="J375" s="694">
        <f t="shared" si="77"/>
        <v>0.41424802110817938</v>
      </c>
      <c r="K375" s="694"/>
      <c r="M375" s="393">
        <f t="shared" si="78"/>
        <v>7</v>
      </c>
      <c r="N375" s="693">
        <f t="shared" si="79"/>
        <v>-2.4143646408839778</v>
      </c>
      <c r="O375" s="693"/>
      <c r="P375" s="390"/>
      <c r="Q375" s="390"/>
      <c r="R375" s="391"/>
      <c r="S375" s="391"/>
      <c r="T375" s="391"/>
      <c r="U375" s="391"/>
      <c r="V375" s="391"/>
      <c r="W375" s="391"/>
      <c r="X375" s="391"/>
      <c r="Y375" s="391"/>
      <c r="Z375" s="392"/>
      <c r="AA375" s="392"/>
      <c r="AB375" s="68"/>
      <c r="AC375" s="68"/>
      <c r="AD375" s="68"/>
      <c r="AE375" s="68"/>
      <c r="AF375" s="68"/>
      <c r="AG375" s="68"/>
      <c r="AH375" s="68"/>
    </row>
    <row r="376" spans="1:34" ht="21" customHeight="1">
      <c r="A376" s="2"/>
      <c r="B376" s="7"/>
      <c r="C376" s="95"/>
      <c r="D376" s="96"/>
      <c r="E376" s="7"/>
      <c r="G376" s="364"/>
      <c r="H376" s="364"/>
      <c r="I376" s="393">
        <f t="shared" si="76"/>
        <v>8</v>
      </c>
      <c r="J376" s="694">
        <f t="shared" si="77"/>
        <v>0.41420765027322404</v>
      </c>
      <c r="K376" s="694"/>
      <c r="M376" s="393">
        <f t="shared" si="78"/>
        <v>8</v>
      </c>
      <c r="N376" s="693">
        <f t="shared" si="79"/>
        <v>-2.4141876430205951</v>
      </c>
      <c r="O376" s="693"/>
      <c r="P376" s="390"/>
      <c r="Q376" s="390"/>
      <c r="R376" s="391"/>
      <c r="S376" s="391"/>
      <c r="T376" s="391"/>
      <c r="U376" s="391"/>
      <c r="V376" s="391"/>
      <c r="W376" s="391"/>
      <c r="X376" s="391"/>
      <c r="Y376" s="391"/>
      <c r="Z376" s="392"/>
      <c r="AA376" s="392"/>
      <c r="AB376" s="68"/>
      <c r="AC376" s="68"/>
      <c r="AD376" s="68"/>
      <c r="AE376" s="68"/>
      <c r="AF376" s="68"/>
      <c r="AG376" s="68"/>
      <c r="AH376" s="68"/>
    </row>
    <row r="377" spans="1:34" ht="21" customHeight="1">
      <c r="A377" s="2"/>
      <c r="B377" s="7"/>
      <c r="C377" s="95"/>
      <c r="D377" s="96"/>
      <c r="E377" s="7"/>
      <c r="G377" s="364"/>
      <c r="H377" s="364"/>
      <c r="I377" s="393">
        <f t="shared" si="76"/>
        <v>9</v>
      </c>
      <c r="J377" s="694">
        <f t="shared" si="77"/>
        <v>0.41421457673155276</v>
      </c>
      <c r="K377" s="694"/>
      <c r="M377" s="393">
        <f t="shared" si="78"/>
        <v>9</v>
      </c>
      <c r="N377" s="693">
        <f t="shared" si="79"/>
        <v>-2.4142180094786729</v>
      </c>
      <c r="O377" s="693"/>
      <c r="P377" s="390"/>
      <c r="Q377" s="390"/>
      <c r="R377" s="391"/>
      <c r="S377" s="391"/>
      <c r="T377" s="391"/>
      <c r="U377" s="391"/>
      <c r="V377" s="391"/>
      <c r="W377" s="391"/>
      <c r="X377" s="391"/>
      <c r="Y377" s="391"/>
      <c r="Z377" s="392"/>
      <c r="AA377" s="392"/>
      <c r="AB377" s="68"/>
      <c r="AC377" s="68"/>
      <c r="AD377" s="68"/>
      <c r="AE377" s="68"/>
      <c r="AF377" s="68"/>
      <c r="AG377" s="68"/>
      <c r="AH377" s="68"/>
    </row>
    <row r="378" spans="1:34" ht="21" customHeight="1">
      <c r="A378" s="2"/>
      <c r="B378" s="7"/>
      <c r="C378" s="95"/>
      <c r="D378" s="96"/>
      <c r="E378" s="7"/>
      <c r="G378" s="364"/>
      <c r="H378" s="364"/>
      <c r="I378" s="393">
        <f t="shared" si="76"/>
        <v>10</v>
      </c>
      <c r="J378" s="694">
        <f t="shared" si="77"/>
        <v>0.41421338833677107</v>
      </c>
      <c r="K378" s="694"/>
      <c r="M378" s="393">
        <f t="shared" si="78"/>
        <v>10</v>
      </c>
      <c r="N378" s="693">
        <f t="shared" si="79"/>
        <v>-2.4142127993718101</v>
      </c>
      <c r="O378" s="693"/>
      <c r="P378" s="390"/>
      <c r="Q378" s="390"/>
      <c r="R378" s="391"/>
      <c r="S378" s="391"/>
      <c r="T378" s="391"/>
      <c r="U378" s="391"/>
      <c r="V378" s="391"/>
      <c r="W378" s="391"/>
      <c r="X378" s="391"/>
      <c r="Y378" s="391"/>
      <c r="Z378" s="392"/>
      <c r="AA378" s="392"/>
      <c r="AB378" s="68"/>
      <c r="AC378" s="68"/>
      <c r="AD378" s="68"/>
      <c r="AE378" s="68"/>
      <c r="AF378" s="68"/>
      <c r="AG378" s="68"/>
      <c r="AH378" s="68"/>
    </row>
    <row r="379" spans="1:34" ht="21" customHeight="1">
      <c r="A379" s="2"/>
      <c r="B379" s="7"/>
      <c r="C379" s="95"/>
      <c r="D379" s="96"/>
      <c r="E379" s="7"/>
      <c r="G379" s="364"/>
      <c r="H379" s="364"/>
      <c r="I379" s="393">
        <f t="shared" si="76"/>
        <v>11</v>
      </c>
      <c r="J379" s="694">
        <f t="shared" si="77"/>
        <v>0.41421359223300974</v>
      </c>
      <c r="K379" s="694"/>
      <c r="M379" s="393">
        <f t="shared" si="78"/>
        <v>11</v>
      </c>
      <c r="N379" s="693">
        <f t="shared" si="79"/>
        <v>-2.4142136932834606</v>
      </c>
      <c r="O379" s="693"/>
      <c r="R379" s="364"/>
      <c r="S379" s="364"/>
      <c r="T379" s="364"/>
      <c r="U379" s="364"/>
      <c r="V379" s="364"/>
      <c r="W379" s="364"/>
      <c r="X379" s="364"/>
      <c r="Y379" s="364"/>
      <c r="Z379" s="68"/>
      <c r="AA379" s="68"/>
      <c r="AB379" s="68"/>
      <c r="AC379" s="68"/>
      <c r="AD379" s="68"/>
      <c r="AE379" s="68"/>
      <c r="AF379" s="68"/>
      <c r="AG379" s="68"/>
      <c r="AH379" s="68"/>
    </row>
    <row r="380" spans="1:34" ht="21" customHeight="1">
      <c r="A380" s="2"/>
      <c r="B380" s="7"/>
      <c r="C380" s="95"/>
      <c r="D380" s="96"/>
      <c r="E380" s="7"/>
      <c r="G380" s="364"/>
      <c r="H380" s="364"/>
      <c r="I380" s="381"/>
      <c r="J380" s="384"/>
      <c r="K380" s="384"/>
      <c r="M380" s="381"/>
      <c r="N380" s="385"/>
      <c r="O380" s="385"/>
      <c r="R380" s="364"/>
      <c r="S380" s="364"/>
      <c r="T380" s="364"/>
      <c r="U380" s="364"/>
      <c r="V380" s="364"/>
      <c r="W380" s="364"/>
      <c r="X380" s="364"/>
      <c r="Y380" s="364"/>
      <c r="Z380" s="68"/>
      <c r="AA380" s="68"/>
      <c r="AB380" s="68"/>
      <c r="AC380" s="68"/>
      <c r="AD380" s="68"/>
      <c r="AE380" s="68"/>
      <c r="AF380" s="68"/>
      <c r="AG380" s="68"/>
      <c r="AH380" s="68"/>
    </row>
    <row r="381" spans="1:34" ht="21" customHeight="1">
      <c r="A381" s="2"/>
      <c r="B381" s="7"/>
      <c r="C381" s="95"/>
      <c r="D381" s="695" t="s">
        <v>239</v>
      </c>
      <c r="E381" s="695"/>
      <c r="G381" s="364"/>
      <c r="H381" s="364"/>
      <c r="I381" s="381"/>
      <c r="J381" s="384"/>
      <c r="K381" s="384"/>
      <c r="M381" s="381"/>
      <c r="N381" s="385"/>
      <c r="O381" s="385"/>
      <c r="R381" s="364"/>
      <c r="S381" s="364"/>
      <c r="T381" s="364"/>
      <c r="U381" s="364"/>
      <c r="V381" s="364"/>
      <c r="W381" s="364"/>
      <c r="X381" s="364"/>
      <c r="Y381" s="364"/>
      <c r="Z381" s="68"/>
      <c r="AA381" s="68"/>
      <c r="AB381" s="68"/>
      <c r="AC381" s="68"/>
      <c r="AD381" s="68"/>
      <c r="AE381" s="68"/>
      <c r="AF381" s="68"/>
      <c r="AG381" s="68"/>
      <c r="AH381" s="68"/>
    </row>
    <row r="382" spans="1:34" ht="21" customHeight="1">
      <c r="A382" s="2"/>
      <c r="B382" s="7"/>
      <c r="C382" s="95"/>
      <c r="D382" s="695"/>
      <c r="E382" s="695"/>
      <c r="I382" s="361"/>
      <c r="J382" s="696"/>
      <c r="K382" s="696"/>
      <c r="L382" s="696"/>
      <c r="M382" s="363"/>
      <c r="N382" s="364"/>
      <c r="O382" s="364"/>
      <c r="R382" s="364"/>
      <c r="S382" s="364"/>
      <c r="T382" s="364"/>
      <c r="U382" s="364"/>
      <c r="V382" s="364"/>
      <c r="W382" s="364"/>
      <c r="X382" s="364"/>
      <c r="Y382" s="364"/>
      <c r="Z382" s="68"/>
      <c r="AA382" s="68"/>
      <c r="AB382" s="68"/>
      <c r="AC382" s="68"/>
      <c r="AD382" s="68"/>
      <c r="AE382" s="68"/>
      <c r="AF382" s="68"/>
      <c r="AG382" s="68"/>
      <c r="AH382" s="68"/>
    </row>
    <row r="383" spans="1:34" ht="21" customHeight="1">
      <c r="A383" s="2"/>
      <c r="B383" s="7"/>
      <c r="C383" s="95"/>
      <c r="D383" s="378"/>
      <c r="E383" s="7"/>
      <c r="I383" s="361"/>
      <c r="J383" s="696"/>
      <c r="K383" s="696"/>
      <c r="L383" s="696"/>
      <c r="M383" s="365"/>
      <c r="N383" s="366"/>
      <c r="O383" s="366"/>
      <c r="R383" s="364"/>
      <c r="S383" s="364"/>
      <c r="T383" s="364"/>
      <c r="U383" s="364"/>
      <c r="V383" s="364"/>
      <c r="W383" s="364"/>
      <c r="X383" s="364"/>
      <c r="Y383" s="364"/>
      <c r="Z383" s="68"/>
      <c r="AA383" s="68"/>
      <c r="AB383" s="68"/>
      <c r="AC383" s="68"/>
      <c r="AD383" s="68"/>
      <c r="AE383" s="68"/>
      <c r="AF383" s="68"/>
      <c r="AG383" s="68"/>
      <c r="AH383" s="68"/>
    </row>
    <row r="384" spans="1:34" ht="21" customHeight="1">
      <c r="A384" s="2"/>
      <c r="B384" s="7"/>
      <c r="C384" s="95"/>
      <c r="D384" s="692" t="s">
        <v>240</v>
      </c>
      <c r="E384" s="692"/>
      <c r="G384" s="684" t="s">
        <v>58</v>
      </c>
      <c r="H384" s="685"/>
      <c r="I384" s="697" t="s">
        <v>241</v>
      </c>
      <c r="J384" s="697"/>
      <c r="K384" s="697"/>
      <c r="L384" s="364"/>
      <c r="M384" s="698" t="s">
        <v>242</v>
      </c>
      <c r="N384" s="698"/>
      <c r="O384" s="698"/>
      <c r="Q384" s="394" t="s">
        <v>243</v>
      </c>
      <c r="R384" s="364"/>
      <c r="S384" s="395"/>
      <c r="T384" s="395"/>
      <c r="U384" s="395"/>
      <c r="V384" s="395"/>
      <c r="W384" s="395"/>
      <c r="X384" s="395"/>
      <c r="Y384" s="395"/>
      <c r="Z384" s="68"/>
      <c r="AA384" s="68"/>
      <c r="AB384" s="68"/>
      <c r="AC384" s="68"/>
      <c r="AD384" s="68"/>
      <c r="AE384" s="68"/>
      <c r="AF384" s="68"/>
      <c r="AG384" s="68"/>
      <c r="AH384" s="68"/>
    </row>
    <row r="385" spans="1:34" ht="21" customHeight="1">
      <c r="A385" s="2"/>
      <c r="B385" s="7"/>
      <c r="C385" s="95"/>
      <c r="D385" s="692"/>
      <c r="E385" s="692"/>
      <c r="G385" s="396" t="s">
        <v>131</v>
      </c>
      <c r="H385" s="397">
        <v>3</v>
      </c>
      <c r="I385" s="398" t="s">
        <v>230</v>
      </c>
      <c r="J385" s="699" t="s">
        <v>244</v>
      </c>
      <c r="K385" s="699"/>
      <c r="M385" s="399" t="s">
        <v>230</v>
      </c>
      <c r="N385" s="700" t="s">
        <v>244</v>
      </c>
      <c r="O385" s="701"/>
      <c r="Q385" s="110" t="s">
        <v>83</v>
      </c>
      <c r="R385" s="400" t="s">
        <v>111</v>
      </c>
      <c r="S385" s="395"/>
      <c r="T385" s="395"/>
      <c r="U385" s="395"/>
      <c r="V385" s="395"/>
      <c r="W385" s="395"/>
      <c r="X385" s="395"/>
      <c r="Y385" s="395"/>
      <c r="Z385" s="68"/>
      <c r="AA385" s="68"/>
      <c r="AB385" s="68"/>
      <c r="AC385" s="68"/>
      <c r="AD385" s="68"/>
      <c r="AE385" s="68"/>
      <c r="AF385" s="68"/>
      <c r="AG385" s="68"/>
      <c r="AH385" s="68"/>
    </row>
    <row r="386" spans="1:34" ht="21" customHeight="1">
      <c r="A386" s="2"/>
      <c r="B386" s="7"/>
      <c r="C386" s="95"/>
      <c r="D386" s="692" t="s">
        <v>245</v>
      </c>
      <c r="E386" s="692"/>
      <c r="G386" s="371" t="s">
        <v>67</v>
      </c>
      <c r="H386" s="401">
        <v>1</v>
      </c>
      <c r="I386" s="402">
        <v>1</v>
      </c>
      <c r="J386" s="681">
        <f>H385</f>
        <v>3</v>
      </c>
      <c r="K386" s="681"/>
      <c r="M386" s="393">
        <v>1</v>
      </c>
      <c r="N386" s="693">
        <f>H385</f>
        <v>3</v>
      </c>
      <c r="O386" s="693"/>
      <c r="Q386" s="110">
        <v>-6</v>
      </c>
      <c r="R386" s="400">
        <f t="shared" ref="R386:R396" si="80">$H$386*(Q386^2)+$H$387*Q386+$H$388</f>
        <v>23</v>
      </c>
      <c r="S386" s="395"/>
      <c r="T386" s="395"/>
      <c r="U386" s="395"/>
      <c r="V386" s="395"/>
      <c r="W386" s="395"/>
      <c r="X386" s="395"/>
      <c r="Y386" s="395"/>
      <c r="Z386" s="68"/>
      <c r="AA386" s="68"/>
      <c r="AB386" s="68"/>
      <c r="AC386" s="68"/>
      <c r="AD386" s="68"/>
      <c r="AE386" s="68"/>
      <c r="AF386" s="68"/>
      <c r="AG386" s="68"/>
      <c r="AH386" s="68"/>
    </row>
    <row r="387" spans="1:34" ht="21" customHeight="1">
      <c r="A387" s="2"/>
      <c r="B387" s="7"/>
      <c r="C387" s="95"/>
      <c r="D387" s="692"/>
      <c r="E387" s="692"/>
      <c r="G387" s="371" t="s">
        <v>78</v>
      </c>
      <c r="H387" s="401">
        <v>2</v>
      </c>
      <c r="I387" s="393">
        <f>I386+1</f>
        <v>2</v>
      </c>
      <c r="J387" s="681">
        <f t="shared" ref="J387:J396" si="81">(-$H$388/((J386*$H$386)+$H$387))</f>
        <v>0.2</v>
      </c>
      <c r="K387" s="681"/>
      <c r="M387" s="393">
        <f>M386+1</f>
        <v>2</v>
      </c>
      <c r="N387" s="681">
        <f t="shared" ref="N387:N396" si="82">(-$H$388/N386-$H$387)/$H$386</f>
        <v>-1.6666666666666667</v>
      </c>
      <c r="O387" s="681"/>
      <c r="Q387" s="110">
        <f>Q386+1</f>
        <v>-5</v>
      </c>
      <c r="R387" s="400">
        <f t="shared" si="80"/>
        <v>14</v>
      </c>
      <c r="S387" s="395"/>
      <c r="T387" s="395"/>
      <c r="U387" s="395"/>
      <c r="V387" s="395"/>
      <c r="W387" s="395"/>
      <c r="X387" s="395"/>
      <c r="Y387" s="395"/>
      <c r="Z387" s="68"/>
      <c r="AA387" s="68"/>
      <c r="AB387" s="68"/>
      <c r="AC387" s="68"/>
      <c r="AD387" s="68"/>
      <c r="AE387" s="68"/>
      <c r="AF387" s="68"/>
      <c r="AG387" s="68"/>
      <c r="AH387" s="68"/>
    </row>
    <row r="388" spans="1:34" ht="21" customHeight="1">
      <c r="A388" s="2"/>
      <c r="B388" s="7"/>
      <c r="C388" s="95"/>
      <c r="D388" s="96"/>
      <c r="E388" s="7"/>
      <c r="G388" s="371" t="s">
        <v>125</v>
      </c>
      <c r="H388" s="401">
        <v>-1</v>
      </c>
      <c r="I388" s="393">
        <f t="shared" ref="I388:I396" si="83">I387+1</f>
        <v>3</v>
      </c>
      <c r="J388" s="681">
        <f t="shared" si="81"/>
        <v>0.45454545454545453</v>
      </c>
      <c r="K388" s="681"/>
      <c r="M388" s="393">
        <f t="shared" ref="M388:M396" si="84">M387+1</f>
        <v>3</v>
      </c>
      <c r="N388" s="681">
        <f t="shared" si="82"/>
        <v>-2.6</v>
      </c>
      <c r="O388" s="681"/>
      <c r="Q388" s="110">
        <f t="shared" ref="Q388:Q396" si="85">Q387+1</f>
        <v>-4</v>
      </c>
      <c r="R388" s="400">
        <f t="shared" si="80"/>
        <v>7</v>
      </c>
      <c r="S388" s="395"/>
      <c r="T388" s="395"/>
      <c r="U388" s="395"/>
      <c r="V388" s="395"/>
      <c r="W388" s="395"/>
      <c r="X388" s="395"/>
      <c r="Y388" s="395"/>
      <c r="Z388" s="68"/>
      <c r="AA388" s="68"/>
      <c r="AB388" s="68"/>
      <c r="AC388" s="68"/>
      <c r="AD388" s="68"/>
      <c r="AE388" s="68"/>
      <c r="AF388" s="68"/>
      <c r="AG388" s="68"/>
      <c r="AH388" s="68"/>
    </row>
    <row r="389" spans="1:34" ht="21" customHeight="1">
      <c r="A389" s="2"/>
      <c r="B389" s="7"/>
      <c r="C389" s="95"/>
      <c r="D389" s="692" t="s">
        <v>246</v>
      </c>
      <c r="E389" s="692"/>
      <c r="I389" s="393">
        <f t="shared" si="83"/>
        <v>4</v>
      </c>
      <c r="J389" s="681">
        <f t="shared" si="81"/>
        <v>0.40740740740740738</v>
      </c>
      <c r="K389" s="681"/>
      <c r="M389" s="393">
        <f t="shared" si="84"/>
        <v>4</v>
      </c>
      <c r="N389" s="681">
        <f t="shared" si="82"/>
        <v>-2.3846153846153846</v>
      </c>
      <c r="O389" s="681"/>
      <c r="Q389" s="110">
        <f t="shared" si="85"/>
        <v>-3</v>
      </c>
      <c r="R389" s="400">
        <f t="shared" si="80"/>
        <v>2</v>
      </c>
      <c r="S389" s="395"/>
      <c r="T389" s="395"/>
      <c r="U389" s="395"/>
      <c r="V389" s="395"/>
      <c r="W389" s="395"/>
      <c r="X389" s="395"/>
      <c r="Y389" s="395"/>
      <c r="Z389" s="68"/>
      <c r="AA389" s="68"/>
      <c r="AB389" s="68"/>
      <c r="AC389" s="68"/>
      <c r="AD389" s="68"/>
      <c r="AE389" s="68"/>
      <c r="AF389" s="68"/>
      <c r="AG389" s="68"/>
      <c r="AH389" s="68"/>
    </row>
    <row r="390" spans="1:34" ht="21" customHeight="1">
      <c r="A390" s="2"/>
      <c r="B390" s="7"/>
      <c r="C390" s="95"/>
      <c r="D390" s="692"/>
      <c r="E390" s="692"/>
      <c r="G390" s="364"/>
      <c r="H390" s="364"/>
      <c r="I390" s="393">
        <f t="shared" si="83"/>
        <v>5</v>
      </c>
      <c r="J390" s="681">
        <f t="shared" si="81"/>
        <v>0.41538461538461535</v>
      </c>
      <c r="K390" s="681"/>
      <c r="M390" s="393">
        <f t="shared" si="84"/>
        <v>5</v>
      </c>
      <c r="N390" s="681">
        <f t="shared" si="82"/>
        <v>-2.4193548387096775</v>
      </c>
      <c r="O390" s="681"/>
      <c r="Q390" s="110">
        <f t="shared" si="85"/>
        <v>-2</v>
      </c>
      <c r="R390" s="400">
        <f t="shared" si="80"/>
        <v>-1</v>
      </c>
      <c r="S390" s="395"/>
      <c r="T390" s="395"/>
      <c r="U390" s="395"/>
      <c r="V390" s="395"/>
      <c r="W390" s="395"/>
      <c r="X390" s="395"/>
      <c r="Y390" s="395"/>
      <c r="Z390" s="68"/>
      <c r="AA390" s="68"/>
      <c r="AB390" s="68"/>
      <c r="AC390" s="68"/>
      <c r="AD390" s="68"/>
      <c r="AE390" s="68"/>
      <c r="AF390" s="68"/>
      <c r="AG390" s="68"/>
      <c r="AH390" s="68"/>
    </row>
    <row r="391" spans="1:34" ht="21" customHeight="1">
      <c r="A391" s="2"/>
      <c r="B391" s="7"/>
      <c r="C391" s="95"/>
      <c r="D391" s="692" t="s">
        <v>247</v>
      </c>
      <c r="E391" s="692"/>
      <c r="G391" s="364"/>
      <c r="H391" s="364"/>
      <c r="I391" s="393">
        <f t="shared" si="83"/>
        <v>6</v>
      </c>
      <c r="J391" s="681">
        <f t="shared" si="81"/>
        <v>0.4140127388535032</v>
      </c>
      <c r="K391" s="681"/>
      <c r="M391" s="393">
        <f t="shared" si="84"/>
        <v>6</v>
      </c>
      <c r="N391" s="681">
        <f t="shared" si="82"/>
        <v>-2.4133333333333331</v>
      </c>
      <c r="O391" s="681"/>
      <c r="Q391" s="110">
        <f t="shared" si="85"/>
        <v>-1</v>
      </c>
      <c r="R391" s="400">
        <f t="shared" si="80"/>
        <v>-2</v>
      </c>
      <c r="S391" s="395"/>
      <c r="T391" s="395"/>
      <c r="U391" s="395"/>
      <c r="V391" s="395"/>
      <c r="W391" s="395"/>
      <c r="X391" s="395"/>
      <c r="Y391" s="395"/>
      <c r="Z391" s="68"/>
      <c r="AA391" s="68"/>
      <c r="AB391" s="68"/>
      <c r="AC391" s="68"/>
      <c r="AD391" s="68"/>
      <c r="AE391" s="68"/>
      <c r="AF391" s="68"/>
      <c r="AG391" s="68"/>
      <c r="AH391" s="68"/>
    </row>
    <row r="392" spans="1:34" ht="21" customHeight="1">
      <c r="A392" s="2"/>
      <c r="B392" s="7"/>
      <c r="C392" s="95"/>
      <c r="D392" s="692"/>
      <c r="E392" s="692"/>
      <c r="G392" s="364"/>
      <c r="H392" s="364"/>
      <c r="I392" s="393">
        <f t="shared" si="83"/>
        <v>7</v>
      </c>
      <c r="J392" s="681">
        <f t="shared" si="81"/>
        <v>0.41424802110817938</v>
      </c>
      <c r="K392" s="681"/>
      <c r="M392" s="393">
        <f t="shared" si="84"/>
        <v>7</v>
      </c>
      <c r="N392" s="681">
        <f t="shared" si="82"/>
        <v>-2.4143646408839778</v>
      </c>
      <c r="O392" s="681"/>
      <c r="Q392" s="110">
        <f t="shared" si="85"/>
        <v>0</v>
      </c>
      <c r="R392" s="400">
        <f t="shared" si="80"/>
        <v>-1</v>
      </c>
      <c r="S392" s="395"/>
      <c r="T392" s="395"/>
      <c r="U392" s="395"/>
      <c r="V392" s="395"/>
      <c r="W392" s="395"/>
      <c r="X392" s="395"/>
      <c r="Y392" s="395"/>
      <c r="Z392" s="68"/>
      <c r="AA392" s="68"/>
      <c r="AB392" s="68"/>
      <c r="AC392" s="68"/>
      <c r="AD392" s="68"/>
      <c r="AE392" s="68"/>
      <c r="AF392" s="68"/>
      <c r="AG392" s="68"/>
      <c r="AH392" s="68"/>
    </row>
    <row r="393" spans="1:34" ht="21" customHeight="1">
      <c r="A393" s="2"/>
      <c r="B393" s="7"/>
      <c r="C393" s="95"/>
      <c r="D393" s="96"/>
      <c r="E393" s="7"/>
      <c r="G393" s="364"/>
      <c r="H393" s="364"/>
      <c r="I393" s="393">
        <f t="shared" si="83"/>
        <v>8</v>
      </c>
      <c r="J393" s="681">
        <f t="shared" si="81"/>
        <v>0.41420765027322404</v>
      </c>
      <c r="K393" s="681"/>
      <c r="M393" s="393">
        <f t="shared" si="84"/>
        <v>8</v>
      </c>
      <c r="N393" s="681">
        <f t="shared" si="82"/>
        <v>-2.4141876430205951</v>
      </c>
      <c r="O393" s="681"/>
      <c r="Q393" s="110">
        <f t="shared" si="85"/>
        <v>1</v>
      </c>
      <c r="R393" s="400">
        <f t="shared" si="80"/>
        <v>2</v>
      </c>
      <c r="S393" s="395"/>
      <c r="T393" s="395"/>
      <c r="U393" s="395"/>
      <c r="V393" s="395"/>
      <c r="W393" s="395"/>
      <c r="X393" s="395"/>
      <c r="Y393" s="395"/>
      <c r="Z393" s="68"/>
      <c r="AA393" s="68"/>
      <c r="AB393" s="68"/>
      <c r="AC393" s="68"/>
      <c r="AD393" s="68"/>
      <c r="AE393" s="68"/>
      <c r="AF393" s="68"/>
      <c r="AG393" s="68"/>
      <c r="AH393" s="68"/>
    </row>
    <row r="394" spans="1:34" ht="21" customHeight="1">
      <c r="A394" s="2"/>
      <c r="B394" s="7"/>
      <c r="C394" s="95"/>
      <c r="D394" s="96"/>
      <c r="E394" s="7"/>
      <c r="G394" s="364"/>
      <c r="H394" s="364"/>
      <c r="I394" s="393">
        <f t="shared" si="83"/>
        <v>9</v>
      </c>
      <c r="J394" s="681">
        <f t="shared" si="81"/>
        <v>0.41421457673155276</v>
      </c>
      <c r="K394" s="681"/>
      <c r="M394" s="393">
        <f t="shared" si="84"/>
        <v>9</v>
      </c>
      <c r="N394" s="681">
        <f t="shared" si="82"/>
        <v>-2.4142180094786729</v>
      </c>
      <c r="O394" s="681"/>
      <c r="Q394" s="110">
        <f t="shared" si="85"/>
        <v>2</v>
      </c>
      <c r="R394" s="400">
        <f t="shared" si="80"/>
        <v>7</v>
      </c>
      <c r="S394" s="395"/>
      <c r="T394" s="395"/>
      <c r="U394" s="395"/>
      <c r="V394" s="395"/>
      <c r="W394" s="395"/>
      <c r="X394" s="395"/>
      <c r="Y394" s="395"/>
      <c r="Z394" s="68"/>
      <c r="AA394" s="68"/>
      <c r="AB394" s="68"/>
      <c r="AC394" s="68"/>
      <c r="AD394" s="68"/>
      <c r="AE394" s="68"/>
      <c r="AF394" s="68"/>
      <c r="AG394" s="68"/>
      <c r="AH394" s="68"/>
    </row>
    <row r="395" spans="1:34" ht="21" customHeight="1">
      <c r="A395" s="2"/>
      <c r="B395" s="7"/>
      <c r="C395" s="95"/>
      <c r="D395" s="96"/>
      <c r="E395" s="7"/>
      <c r="G395" s="364"/>
      <c r="H395" s="364"/>
      <c r="I395" s="393">
        <f t="shared" si="83"/>
        <v>10</v>
      </c>
      <c r="J395" s="681">
        <f t="shared" si="81"/>
        <v>0.41421338833677107</v>
      </c>
      <c r="K395" s="681"/>
      <c r="M395" s="393">
        <f t="shared" si="84"/>
        <v>10</v>
      </c>
      <c r="N395" s="681">
        <f t="shared" si="82"/>
        <v>-2.4142127993718101</v>
      </c>
      <c r="O395" s="681"/>
      <c r="P395" s="103"/>
      <c r="Q395" s="110">
        <f t="shared" si="85"/>
        <v>3</v>
      </c>
      <c r="R395" s="400">
        <f t="shared" si="80"/>
        <v>14</v>
      </c>
      <c r="S395" s="103"/>
      <c r="T395" s="103"/>
      <c r="U395" s="103"/>
      <c r="V395" s="103"/>
      <c r="W395" s="103"/>
      <c r="X395" s="103"/>
      <c r="Y395" s="103"/>
      <c r="Z395" s="68"/>
      <c r="AA395" s="68"/>
      <c r="AB395" s="68"/>
      <c r="AC395" s="68"/>
      <c r="AD395" s="68"/>
      <c r="AE395" s="68"/>
      <c r="AF395" s="68"/>
      <c r="AG395" s="68"/>
      <c r="AH395" s="68"/>
    </row>
    <row r="396" spans="1:34" ht="21" customHeight="1">
      <c r="A396" s="2"/>
      <c r="B396" s="7"/>
      <c r="C396" s="95"/>
      <c r="D396" s="96"/>
      <c r="E396" s="7"/>
      <c r="G396" s="364"/>
      <c r="H396" s="364"/>
      <c r="I396" s="393">
        <f t="shared" si="83"/>
        <v>11</v>
      </c>
      <c r="J396" s="681">
        <f t="shared" si="81"/>
        <v>0.41421359223300974</v>
      </c>
      <c r="K396" s="681"/>
      <c r="M396" s="393">
        <f t="shared" si="84"/>
        <v>11</v>
      </c>
      <c r="N396" s="681">
        <f t="shared" si="82"/>
        <v>-2.4142136932834606</v>
      </c>
      <c r="O396" s="681"/>
      <c r="P396" s="103"/>
      <c r="Q396" s="110">
        <f t="shared" si="85"/>
        <v>4</v>
      </c>
      <c r="R396" s="400">
        <f t="shared" si="80"/>
        <v>23</v>
      </c>
      <c r="S396" s="103"/>
      <c r="T396" s="103"/>
      <c r="U396" s="103"/>
      <c r="V396" s="103"/>
      <c r="W396" s="103"/>
      <c r="X396" s="103"/>
      <c r="Y396" s="103"/>
      <c r="Z396" s="68"/>
      <c r="AA396" s="68"/>
      <c r="AB396" s="68"/>
      <c r="AC396" s="68"/>
      <c r="AD396" s="68"/>
      <c r="AE396" s="68"/>
      <c r="AF396" s="68"/>
      <c r="AG396" s="68"/>
      <c r="AH396" s="68"/>
    </row>
    <row r="397" spans="1:34" ht="21" customHeight="1">
      <c r="A397" s="2"/>
      <c r="B397" s="7"/>
      <c r="C397" s="95"/>
      <c r="D397" s="96"/>
      <c r="E397" s="7"/>
      <c r="G397" s="67"/>
      <c r="H397" s="67"/>
      <c r="I397" s="67"/>
      <c r="J397" s="360"/>
      <c r="K397" s="360"/>
      <c r="L397" s="360"/>
      <c r="M397" s="103"/>
      <c r="N397" s="103"/>
      <c r="O397" s="103"/>
      <c r="P397" s="103"/>
      <c r="Q397" s="103"/>
      <c r="R397" s="103"/>
      <c r="S397" s="103"/>
      <c r="T397" s="103"/>
      <c r="U397" s="103"/>
      <c r="V397" s="103"/>
      <c r="W397" s="103"/>
      <c r="X397" s="103"/>
      <c r="Y397" s="103"/>
      <c r="Z397" s="68"/>
      <c r="AA397" s="68"/>
      <c r="AB397" s="68"/>
      <c r="AC397" s="68"/>
      <c r="AD397" s="68"/>
      <c r="AE397" s="68"/>
      <c r="AF397" s="68"/>
      <c r="AG397" s="68"/>
      <c r="AH397" s="68"/>
    </row>
    <row r="398" spans="1:34" ht="21" customHeight="1">
      <c r="A398" s="2"/>
      <c r="B398" s="7"/>
      <c r="C398" s="95"/>
      <c r="D398" s="96"/>
      <c r="E398" s="7"/>
      <c r="G398" s="67"/>
      <c r="H398" s="67"/>
      <c r="I398" s="67"/>
      <c r="J398" s="151"/>
      <c r="K398" s="151"/>
      <c r="L398" s="151"/>
      <c r="M398" s="103"/>
      <c r="N398" s="103"/>
      <c r="O398" s="103"/>
      <c r="P398" s="103"/>
      <c r="Q398" s="103"/>
      <c r="R398" s="103"/>
      <c r="S398" s="103"/>
      <c r="T398" s="103"/>
      <c r="U398" s="103"/>
      <c r="V398" s="103"/>
      <c r="W398" s="103"/>
      <c r="X398" s="103"/>
      <c r="Y398" s="103"/>
      <c r="Z398" s="68"/>
      <c r="AA398" s="68"/>
      <c r="AB398" s="68"/>
      <c r="AC398" s="68"/>
      <c r="AD398" s="68"/>
      <c r="AE398" s="68"/>
      <c r="AF398" s="68"/>
      <c r="AG398" s="68"/>
      <c r="AH398" s="68"/>
    </row>
    <row r="399" spans="1:34" ht="21" customHeight="1">
      <c r="A399" s="2"/>
      <c r="B399" s="7"/>
      <c r="C399" s="665" t="s">
        <v>248</v>
      </c>
      <c r="D399" s="665"/>
      <c r="E399" s="665"/>
      <c r="I399" s="67"/>
      <c r="J399" s="151"/>
      <c r="K399" s="151"/>
      <c r="L399" s="151"/>
      <c r="M399" s="151"/>
      <c r="N399" s="103"/>
      <c r="O399" s="103"/>
      <c r="P399" s="151"/>
      <c r="Q399" s="151"/>
      <c r="R399" s="151"/>
      <c r="T399" s="151"/>
      <c r="U399" s="151"/>
      <c r="W399" s="103"/>
      <c r="X399" s="103"/>
      <c r="Y399" s="103"/>
      <c r="Z399" s="68"/>
      <c r="AA399" s="68"/>
      <c r="AB399" s="68"/>
      <c r="AC399" s="68"/>
      <c r="AD399" s="68"/>
      <c r="AE399" s="68"/>
      <c r="AF399" s="68"/>
      <c r="AG399" s="68"/>
      <c r="AH399" s="68"/>
    </row>
    <row r="400" spans="1:34" ht="21" customHeight="1">
      <c r="A400" s="2"/>
      <c r="B400" s="7"/>
      <c r="C400" s="95"/>
      <c r="D400" s="96" t="s">
        <v>249</v>
      </c>
      <c r="E400" s="7"/>
      <c r="J400" s="403"/>
      <c r="K400" s="403"/>
      <c r="L400" s="403"/>
      <c r="M400" s="403"/>
      <c r="N400" s="404"/>
      <c r="O400" s="404"/>
      <c r="P400" s="404"/>
      <c r="Q400" s="404"/>
      <c r="R400" s="405"/>
      <c r="S400" s="41"/>
      <c r="T400" s="12"/>
      <c r="U400" s="12"/>
      <c r="V400" s="12"/>
      <c r="W400" s="103"/>
      <c r="X400" s="103"/>
      <c r="Y400" s="103"/>
      <c r="Z400" s="68"/>
      <c r="AA400" s="68"/>
      <c r="AB400" s="68"/>
      <c r="AC400" s="68"/>
      <c r="AD400" s="68"/>
      <c r="AE400" s="68"/>
      <c r="AF400" s="68"/>
      <c r="AG400" s="68"/>
      <c r="AH400" s="68"/>
    </row>
    <row r="401" spans="1:34" ht="21" customHeight="1">
      <c r="A401" s="2"/>
      <c r="B401" s="7"/>
      <c r="C401" s="95"/>
      <c r="D401" s="95"/>
      <c r="E401" s="406" t="s">
        <v>250</v>
      </c>
      <c r="J401" s="682" t="s">
        <v>251</v>
      </c>
      <c r="K401" s="682"/>
      <c r="L401" s="682"/>
      <c r="M401" s="682"/>
      <c r="N401" s="682"/>
      <c r="O401" s="682"/>
      <c r="P401" s="682"/>
      <c r="Q401" s="682"/>
      <c r="R401" s="682"/>
      <c r="S401" s="682"/>
      <c r="T401" s="682"/>
      <c r="U401" s="12"/>
      <c r="V401" s="12"/>
      <c r="W401" s="103"/>
      <c r="X401" s="103"/>
      <c r="Y401" s="103"/>
      <c r="Z401" s="68"/>
      <c r="AA401" s="68"/>
      <c r="AB401" s="68"/>
      <c r="AC401" s="68"/>
      <c r="AD401" s="68"/>
      <c r="AE401" s="68"/>
      <c r="AF401" s="68"/>
      <c r="AG401" s="68"/>
      <c r="AH401" s="68"/>
    </row>
    <row r="402" spans="1:34" ht="21" customHeight="1">
      <c r="A402" s="2"/>
      <c r="B402" s="7"/>
      <c r="C402" s="95"/>
      <c r="D402" s="95"/>
      <c r="E402" s="406" t="s">
        <v>252</v>
      </c>
      <c r="J402" s="683" t="s">
        <v>253</v>
      </c>
      <c r="K402" s="683"/>
      <c r="L402" s="683"/>
      <c r="M402" s="683"/>
      <c r="N402" s="683"/>
      <c r="O402" s="683"/>
      <c r="P402" s="683"/>
      <c r="Q402" s="683"/>
      <c r="R402" s="683"/>
      <c r="S402" s="683"/>
      <c r="T402" s="683"/>
    </row>
    <row r="403" spans="1:34" ht="21" customHeight="1">
      <c r="A403" s="2"/>
      <c r="B403" s="7"/>
      <c r="C403" s="7"/>
      <c r="D403" s="7"/>
      <c r="E403" s="407" t="s">
        <v>254</v>
      </c>
      <c r="J403" s="403"/>
      <c r="K403" s="403"/>
      <c r="L403" s="403"/>
      <c r="M403" s="403"/>
      <c r="N403" s="403"/>
      <c r="O403" s="403"/>
      <c r="P403" s="403"/>
      <c r="Q403" s="403"/>
      <c r="R403" s="408"/>
    </row>
    <row r="404" spans="1:34" ht="21" customHeight="1">
      <c r="A404" s="2"/>
      <c r="B404" s="7"/>
      <c r="C404" s="7"/>
      <c r="D404" s="7"/>
      <c r="E404" s="409" t="s">
        <v>255</v>
      </c>
      <c r="G404" s="684" t="s">
        <v>58</v>
      </c>
      <c r="H404" s="685"/>
      <c r="J404" s="410" t="s">
        <v>83</v>
      </c>
      <c r="K404" s="686" t="s">
        <v>111</v>
      </c>
      <c r="L404" s="687"/>
      <c r="N404" s="410" t="s">
        <v>83</v>
      </c>
      <c r="O404" s="688" t="s">
        <v>124</v>
      </c>
      <c r="P404" s="689"/>
      <c r="R404" s="410" t="s">
        <v>83</v>
      </c>
      <c r="S404" s="690" t="s">
        <v>155</v>
      </c>
      <c r="T404" s="691"/>
    </row>
    <row r="405" spans="1:34" ht="21" customHeight="1">
      <c r="A405" s="2"/>
      <c r="B405" s="7"/>
      <c r="C405" s="7"/>
      <c r="D405" s="7"/>
      <c r="E405" s="409" t="s">
        <v>256</v>
      </c>
      <c r="G405" s="231" t="s">
        <v>257</v>
      </c>
      <c r="H405" s="248">
        <v>1</v>
      </c>
      <c r="J405" s="411">
        <f>H407</f>
        <v>-2.7</v>
      </c>
      <c r="K405" s="674">
        <f t="shared" ref="K405:K458" si="86">EXP(1)^(-((H$405/H$406)*J405^2)/2)</f>
        <v>6.8232805275637593E-4</v>
      </c>
      <c r="L405" s="675"/>
      <c r="N405" s="411">
        <f t="shared" ref="N405:N458" si="87">J405</f>
        <v>-2.7</v>
      </c>
      <c r="O405" s="676">
        <v>0</v>
      </c>
      <c r="P405" s="677"/>
      <c r="R405" s="411">
        <f t="shared" ref="R405:R458" si="88">N405</f>
        <v>-2.7</v>
      </c>
      <c r="S405" s="678">
        <v>0</v>
      </c>
      <c r="T405" s="679"/>
    </row>
    <row r="406" spans="1:34" ht="21" customHeight="1">
      <c r="A406" s="2"/>
      <c r="B406" s="7"/>
      <c r="C406" s="7"/>
      <c r="D406" s="7"/>
      <c r="E406" s="409" t="s">
        <v>258</v>
      </c>
      <c r="G406" s="176" t="s">
        <v>60</v>
      </c>
      <c r="H406" s="412">
        <v>0.5</v>
      </c>
      <c r="J406" s="411">
        <f t="shared" ref="J406:J458" si="89">J405+H$408</f>
        <v>-2.6</v>
      </c>
      <c r="K406" s="674">
        <f t="shared" si="86"/>
        <v>1.1592291739045903E-3</v>
      </c>
      <c r="L406" s="675"/>
      <c r="N406" s="411">
        <f t="shared" si="87"/>
        <v>-2.6</v>
      </c>
      <c r="O406" s="676">
        <f t="shared" ref="O406:O458" si="90">O405+K406</f>
        <v>1.1592291739045903E-3</v>
      </c>
      <c r="P406" s="677"/>
      <c r="R406" s="411">
        <f t="shared" si="88"/>
        <v>-2.6</v>
      </c>
      <c r="S406" s="678">
        <f t="shared" ref="S406:S458" si="91">K406-K405</f>
        <v>4.7690112114821435E-4</v>
      </c>
      <c r="T406" s="679"/>
    </row>
    <row r="407" spans="1:34" ht="21" customHeight="1">
      <c r="A407" s="2"/>
      <c r="B407" s="7"/>
      <c r="C407" s="7"/>
      <c r="D407" s="7"/>
      <c r="E407" s="680" t="s">
        <v>259</v>
      </c>
      <c r="G407" s="176" t="s">
        <v>67</v>
      </c>
      <c r="H407" s="413">
        <v>-2.7</v>
      </c>
      <c r="J407" s="411">
        <f t="shared" si="89"/>
        <v>-2.5</v>
      </c>
      <c r="K407" s="674">
        <f t="shared" si="86"/>
        <v>1.9304541362277095E-3</v>
      </c>
      <c r="L407" s="675"/>
      <c r="N407" s="411">
        <f t="shared" si="87"/>
        <v>-2.5</v>
      </c>
      <c r="O407" s="676">
        <f t="shared" si="90"/>
        <v>3.0896833101322998E-3</v>
      </c>
      <c r="P407" s="677"/>
      <c r="R407" s="411">
        <f t="shared" si="88"/>
        <v>-2.5</v>
      </c>
      <c r="S407" s="678">
        <f t="shared" si="91"/>
        <v>7.7122496232311924E-4</v>
      </c>
      <c r="T407" s="679"/>
    </row>
    <row r="408" spans="1:34" ht="21" customHeight="1">
      <c r="A408" s="2"/>
      <c r="B408" s="7"/>
      <c r="C408" s="7"/>
      <c r="D408" s="7"/>
      <c r="E408" s="680"/>
      <c r="G408" s="176" t="s">
        <v>61</v>
      </c>
      <c r="H408" s="413">
        <v>0.1</v>
      </c>
      <c r="J408" s="411">
        <f t="shared" si="89"/>
        <v>-2.4</v>
      </c>
      <c r="K408" s="674">
        <f t="shared" si="86"/>
        <v>3.1511115984444414E-3</v>
      </c>
      <c r="L408" s="675"/>
      <c r="N408" s="411">
        <f t="shared" si="87"/>
        <v>-2.4</v>
      </c>
      <c r="O408" s="676">
        <f t="shared" si="90"/>
        <v>6.2407949085767408E-3</v>
      </c>
      <c r="P408" s="677"/>
      <c r="R408" s="411">
        <f t="shared" si="88"/>
        <v>-2.4</v>
      </c>
      <c r="S408" s="678">
        <f t="shared" si="91"/>
        <v>1.2206574622167319E-3</v>
      </c>
      <c r="T408" s="679"/>
    </row>
    <row r="409" spans="1:34" ht="21" customHeight="1">
      <c r="A409" s="2"/>
      <c r="B409" s="7"/>
      <c r="C409" s="7"/>
      <c r="D409" s="7"/>
      <c r="E409" s="7"/>
      <c r="J409" s="411">
        <f t="shared" si="89"/>
        <v>-2.2999999999999998</v>
      </c>
      <c r="K409" s="674">
        <f t="shared" si="86"/>
        <v>5.0417602596909833E-3</v>
      </c>
      <c r="L409" s="675"/>
      <c r="N409" s="411">
        <f t="shared" si="87"/>
        <v>-2.2999999999999998</v>
      </c>
      <c r="O409" s="676">
        <f t="shared" si="90"/>
        <v>1.1282555168267724E-2</v>
      </c>
      <c r="P409" s="677"/>
      <c r="R409" s="411">
        <f t="shared" si="88"/>
        <v>-2.2999999999999998</v>
      </c>
      <c r="S409" s="678">
        <f t="shared" si="91"/>
        <v>1.8906486612465419E-3</v>
      </c>
      <c r="T409" s="679"/>
    </row>
    <row r="410" spans="1:34" ht="21" customHeight="1">
      <c r="A410" s="2"/>
      <c r="B410" s="7"/>
      <c r="C410" s="7"/>
      <c r="D410" s="7"/>
      <c r="E410" s="7"/>
      <c r="J410" s="411">
        <f t="shared" si="89"/>
        <v>-2.1999999999999997</v>
      </c>
      <c r="K410" s="674">
        <f t="shared" si="86"/>
        <v>7.9070540515934484E-3</v>
      </c>
      <c r="L410" s="675"/>
      <c r="N410" s="411">
        <f t="shared" si="87"/>
        <v>-2.1999999999999997</v>
      </c>
      <c r="O410" s="676">
        <f t="shared" si="90"/>
        <v>1.9189609219861174E-2</v>
      </c>
      <c r="P410" s="677"/>
      <c r="R410" s="411">
        <f t="shared" si="88"/>
        <v>-2.1999999999999997</v>
      </c>
      <c r="S410" s="678">
        <f t="shared" si="91"/>
        <v>2.8652937919024651E-3</v>
      </c>
      <c r="T410" s="679"/>
    </row>
    <row r="411" spans="1:34" ht="21" customHeight="1">
      <c r="A411" s="2"/>
      <c r="B411" s="7"/>
      <c r="C411" s="7"/>
      <c r="D411" s="7"/>
      <c r="E411" s="7"/>
      <c r="J411" s="411">
        <f t="shared" si="89"/>
        <v>-2.0999999999999996</v>
      </c>
      <c r="K411" s="674">
        <f t="shared" si="86"/>
        <v>1.2155178329914957E-2</v>
      </c>
      <c r="L411" s="675"/>
      <c r="N411" s="411">
        <f t="shared" si="87"/>
        <v>-2.0999999999999996</v>
      </c>
      <c r="O411" s="676">
        <f t="shared" si="90"/>
        <v>3.1344787549776133E-2</v>
      </c>
      <c r="P411" s="677"/>
      <c r="R411" s="411">
        <f t="shared" si="88"/>
        <v>-2.0999999999999996</v>
      </c>
      <c r="S411" s="678">
        <f t="shared" si="91"/>
        <v>4.2481242783215089E-3</v>
      </c>
      <c r="T411" s="679"/>
    </row>
    <row r="412" spans="1:34" ht="21" customHeight="1">
      <c r="A412" s="2"/>
      <c r="B412" s="7"/>
      <c r="C412" s="95"/>
      <c r="D412" s="96"/>
      <c r="E412" s="7"/>
      <c r="J412" s="411">
        <f t="shared" si="89"/>
        <v>-1.9999999999999996</v>
      </c>
      <c r="K412" s="674">
        <f t="shared" si="86"/>
        <v>1.8315638888734213E-2</v>
      </c>
      <c r="L412" s="675"/>
      <c r="N412" s="411">
        <f t="shared" si="87"/>
        <v>-1.9999999999999996</v>
      </c>
      <c r="O412" s="676">
        <f t="shared" si="90"/>
        <v>4.9660426438510347E-2</v>
      </c>
      <c r="P412" s="677"/>
      <c r="R412" s="411">
        <f t="shared" si="88"/>
        <v>-1.9999999999999996</v>
      </c>
      <c r="S412" s="678">
        <f t="shared" si="91"/>
        <v>6.160460558819256E-3</v>
      </c>
      <c r="T412" s="679"/>
    </row>
    <row r="413" spans="1:34" ht="21" customHeight="1">
      <c r="A413" s="2"/>
      <c r="B413" s="7"/>
      <c r="C413" s="95"/>
      <c r="D413" s="96"/>
      <c r="E413" s="7"/>
      <c r="J413" s="411">
        <f t="shared" si="89"/>
        <v>-1.8999999999999995</v>
      </c>
      <c r="K413" s="674">
        <f t="shared" si="86"/>
        <v>2.7051846866350465E-2</v>
      </c>
      <c r="L413" s="675"/>
      <c r="N413" s="411">
        <f t="shared" si="87"/>
        <v>-1.8999999999999995</v>
      </c>
      <c r="O413" s="676">
        <f t="shared" si="90"/>
        <v>7.6712273304860815E-2</v>
      </c>
      <c r="P413" s="677"/>
      <c r="R413" s="411">
        <f t="shared" si="88"/>
        <v>-1.8999999999999995</v>
      </c>
      <c r="S413" s="678">
        <f t="shared" si="91"/>
        <v>8.7362079776162511E-3</v>
      </c>
      <c r="T413" s="679"/>
    </row>
    <row r="414" spans="1:34" ht="21" customHeight="1">
      <c r="A414" s="2"/>
      <c r="B414" s="7"/>
      <c r="C414" s="95"/>
      <c r="D414" s="96"/>
      <c r="E414" s="7"/>
      <c r="J414" s="411">
        <f t="shared" si="89"/>
        <v>-1.7999999999999994</v>
      </c>
      <c r="K414" s="674">
        <f t="shared" si="86"/>
        <v>3.916389509898717E-2</v>
      </c>
      <c r="L414" s="675"/>
      <c r="N414" s="411">
        <f t="shared" si="87"/>
        <v>-1.7999999999999994</v>
      </c>
      <c r="O414" s="676">
        <f t="shared" si="90"/>
        <v>0.11587616840384798</v>
      </c>
      <c r="P414" s="677"/>
      <c r="R414" s="411">
        <f t="shared" si="88"/>
        <v>-1.7999999999999994</v>
      </c>
      <c r="S414" s="678">
        <f t="shared" si="91"/>
        <v>1.2112048232636705E-2</v>
      </c>
      <c r="T414" s="679"/>
    </row>
    <row r="415" spans="1:34" ht="21" customHeight="1">
      <c r="A415" s="2"/>
      <c r="B415" s="7"/>
      <c r="C415" s="95"/>
      <c r="D415" s="96"/>
      <c r="E415" s="7"/>
      <c r="J415" s="411">
        <f t="shared" si="89"/>
        <v>-1.6999999999999993</v>
      </c>
      <c r="K415" s="674">
        <f t="shared" si="86"/>
        <v>5.5576212611483211E-2</v>
      </c>
      <c r="L415" s="675"/>
      <c r="N415" s="411">
        <f t="shared" si="87"/>
        <v>-1.6999999999999993</v>
      </c>
      <c r="O415" s="676">
        <f t="shared" si="90"/>
        <v>0.1714523810153312</v>
      </c>
      <c r="P415" s="677"/>
      <c r="R415" s="411">
        <f t="shared" si="88"/>
        <v>-1.6999999999999993</v>
      </c>
      <c r="S415" s="678">
        <f t="shared" si="91"/>
        <v>1.6412317512496041E-2</v>
      </c>
      <c r="T415" s="679"/>
    </row>
    <row r="416" spans="1:34" ht="21" customHeight="1">
      <c r="A416" s="2"/>
      <c r="B416" s="7"/>
      <c r="C416" s="95"/>
      <c r="D416" s="96"/>
      <c r="E416" s="7"/>
      <c r="J416" s="411">
        <f t="shared" si="89"/>
        <v>-1.5999999999999992</v>
      </c>
      <c r="K416" s="674">
        <f t="shared" si="86"/>
        <v>7.7304740443299949E-2</v>
      </c>
      <c r="L416" s="675"/>
      <c r="N416" s="411">
        <f t="shared" si="87"/>
        <v>-1.5999999999999992</v>
      </c>
      <c r="O416" s="676">
        <f t="shared" si="90"/>
        <v>0.24875712145863116</v>
      </c>
      <c r="P416" s="677"/>
      <c r="R416" s="411">
        <f t="shared" si="88"/>
        <v>-1.5999999999999992</v>
      </c>
      <c r="S416" s="678">
        <f t="shared" si="91"/>
        <v>2.1728527831816738E-2</v>
      </c>
      <c r="T416" s="679"/>
    </row>
    <row r="417" spans="1:20" ht="21" customHeight="1">
      <c r="A417" s="2"/>
      <c r="B417" s="7"/>
      <c r="C417" s="95"/>
      <c r="D417" s="96"/>
      <c r="E417" s="7"/>
      <c r="J417" s="411">
        <f t="shared" si="89"/>
        <v>-1.4999999999999991</v>
      </c>
      <c r="K417" s="674">
        <f t="shared" si="86"/>
        <v>0.10539922456186462</v>
      </c>
      <c r="L417" s="675"/>
      <c r="N417" s="411">
        <f t="shared" si="87"/>
        <v>-1.4999999999999991</v>
      </c>
      <c r="O417" s="676">
        <f t="shared" si="90"/>
        <v>0.35415634602049578</v>
      </c>
      <c r="P417" s="677"/>
      <c r="R417" s="411">
        <f t="shared" si="88"/>
        <v>-1.4999999999999991</v>
      </c>
      <c r="S417" s="678">
        <f t="shared" si="91"/>
        <v>2.8094484118564675E-2</v>
      </c>
      <c r="T417" s="679"/>
    </row>
    <row r="418" spans="1:20" ht="21" customHeight="1">
      <c r="A418" s="2"/>
      <c r="B418" s="7"/>
      <c r="C418" s="95"/>
      <c r="D418" s="96"/>
      <c r="E418" s="7"/>
      <c r="J418" s="411">
        <f t="shared" si="89"/>
        <v>-1.399999999999999</v>
      </c>
      <c r="K418" s="674">
        <f t="shared" si="86"/>
        <v>0.14085842092104539</v>
      </c>
      <c r="L418" s="675"/>
      <c r="N418" s="411">
        <f t="shared" si="87"/>
        <v>-1.399999999999999</v>
      </c>
      <c r="O418" s="676">
        <f t="shared" si="90"/>
        <v>0.49501476694154117</v>
      </c>
      <c r="P418" s="677"/>
      <c r="R418" s="411">
        <f t="shared" si="88"/>
        <v>-1.399999999999999</v>
      </c>
      <c r="S418" s="678">
        <f t="shared" si="91"/>
        <v>3.5459196359180767E-2</v>
      </c>
      <c r="T418" s="679"/>
    </row>
    <row r="419" spans="1:20" ht="21" customHeight="1">
      <c r="A419" s="2"/>
      <c r="B419" s="7"/>
      <c r="C419" s="95"/>
      <c r="D419" s="96"/>
      <c r="E419" s="7"/>
      <c r="J419" s="411">
        <f t="shared" si="89"/>
        <v>-1.2999999999999989</v>
      </c>
      <c r="K419" s="674">
        <f t="shared" si="86"/>
        <v>0.18451952399298976</v>
      </c>
      <c r="L419" s="675"/>
      <c r="N419" s="411">
        <f t="shared" si="87"/>
        <v>-1.2999999999999989</v>
      </c>
      <c r="O419" s="676">
        <f t="shared" si="90"/>
        <v>0.67953429093453099</v>
      </c>
      <c r="P419" s="677"/>
      <c r="R419" s="411">
        <f t="shared" si="88"/>
        <v>-1.2999999999999989</v>
      </c>
      <c r="S419" s="678">
        <f t="shared" si="91"/>
        <v>4.3661103071944374E-2</v>
      </c>
      <c r="T419" s="679"/>
    </row>
    <row r="420" spans="1:20" ht="21" customHeight="1">
      <c r="A420" s="2"/>
      <c r="B420" s="7"/>
      <c r="C420" s="95"/>
      <c r="D420" s="96"/>
      <c r="E420" s="7"/>
      <c r="J420" s="411">
        <f t="shared" si="89"/>
        <v>-1.1999999999999988</v>
      </c>
      <c r="K420" s="674">
        <f t="shared" si="86"/>
        <v>0.23692775868212237</v>
      </c>
      <c r="L420" s="675"/>
      <c r="N420" s="411">
        <f t="shared" si="87"/>
        <v>-1.1999999999999988</v>
      </c>
      <c r="O420" s="676">
        <f t="shared" si="90"/>
        <v>0.91646204961665334</v>
      </c>
      <c r="P420" s="677"/>
      <c r="R420" s="411">
        <f t="shared" si="88"/>
        <v>-1.1999999999999988</v>
      </c>
      <c r="S420" s="678">
        <f t="shared" si="91"/>
        <v>5.240823468913261E-2</v>
      </c>
      <c r="T420" s="679"/>
    </row>
    <row r="421" spans="1:20" ht="21" customHeight="1">
      <c r="A421" s="2"/>
      <c r="B421" s="7"/>
      <c r="C421" s="95"/>
      <c r="D421" s="96"/>
      <c r="E421" s="7"/>
      <c r="J421" s="411">
        <f t="shared" si="89"/>
        <v>-1.0999999999999988</v>
      </c>
      <c r="K421" s="674">
        <f t="shared" si="86"/>
        <v>0.29819727942988816</v>
      </c>
      <c r="L421" s="675"/>
      <c r="N421" s="411">
        <f t="shared" si="87"/>
        <v>-1.0999999999999988</v>
      </c>
      <c r="O421" s="676">
        <f t="shared" si="90"/>
        <v>1.2146593290465415</v>
      </c>
      <c r="P421" s="677"/>
      <c r="R421" s="411">
        <f t="shared" si="88"/>
        <v>-1.0999999999999988</v>
      </c>
      <c r="S421" s="678">
        <f t="shared" si="91"/>
        <v>6.1269520747765788E-2</v>
      </c>
      <c r="T421" s="679"/>
    </row>
    <row r="422" spans="1:20" ht="21" customHeight="1">
      <c r="A422" s="2"/>
      <c r="B422" s="7"/>
      <c r="C422" s="95"/>
      <c r="D422" s="96"/>
      <c r="E422" s="7"/>
      <c r="J422" s="411">
        <f t="shared" si="89"/>
        <v>-0.99999999999999878</v>
      </c>
      <c r="K422" s="674">
        <f t="shared" si="86"/>
        <v>0.36787944117144322</v>
      </c>
      <c r="L422" s="675"/>
      <c r="N422" s="411">
        <f t="shared" si="87"/>
        <v>-0.99999999999999878</v>
      </c>
      <c r="O422" s="676">
        <f t="shared" si="90"/>
        <v>1.5825387702179847</v>
      </c>
      <c r="P422" s="677"/>
      <c r="R422" s="411">
        <f t="shared" si="88"/>
        <v>-0.99999999999999878</v>
      </c>
      <c r="S422" s="678">
        <f t="shared" si="91"/>
        <v>6.968216174155506E-2</v>
      </c>
      <c r="T422" s="679"/>
    </row>
    <row r="423" spans="1:20" ht="21" customHeight="1">
      <c r="A423" s="2"/>
      <c r="B423" s="7"/>
      <c r="C423" s="95"/>
      <c r="D423" s="96"/>
      <c r="E423" s="7"/>
      <c r="J423" s="411">
        <f t="shared" si="89"/>
        <v>-0.8999999999999988</v>
      </c>
      <c r="K423" s="674">
        <f t="shared" si="86"/>
        <v>0.44485806622294211</v>
      </c>
      <c r="L423" s="675"/>
      <c r="N423" s="411">
        <f t="shared" si="87"/>
        <v>-0.8999999999999988</v>
      </c>
      <c r="O423" s="676">
        <f t="shared" si="90"/>
        <v>2.0273968364409267</v>
      </c>
      <c r="P423" s="677"/>
      <c r="R423" s="411">
        <f t="shared" si="88"/>
        <v>-0.8999999999999988</v>
      </c>
      <c r="S423" s="678">
        <f t="shared" si="91"/>
        <v>7.6978625051498883E-2</v>
      </c>
      <c r="T423" s="679"/>
    </row>
    <row r="424" spans="1:20" ht="21" customHeight="1">
      <c r="A424" s="2"/>
      <c r="B424" s="7"/>
      <c r="C424" s="95"/>
      <c r="D424" s="96"/>
      <c r="E424" s="7"/>
      <c r="J424" s="411">
        <f t="shared" si="89"/>
        <v>-0.79999999999999882</v>
      </c>
      <c r="K424" s="674">
        <f t="shared" si="86"/>
        <v>0.52729242404304955</v>
      </c>
      <c r="L424" s="675"/>
      <c r="N424" s="411">
        <f t="shared" si="87"/>
        <v>-0.79999999999999882</v>
      </c>
      <c r="O424" s="676">
        <f t="shared" si="90"/>
        <v>2.5546892604839764</v>
      </c>
      <c r="P424" s="677"/>
      <c r="R424" s="411">
        <f t="shared" si="88"/>
        <v>-0.79999999999999882</v>
      </c>
      <c r="S424" s="678">
        <f t="shared" si="91"/>
        <v>8.243435782010744E-2</v>
      </c>
      <c r="T424" s="679"/>
    </row>
    <row r="425" spans="1:20" ht="21" customHeight="1">
      <c r="A425" s="2"/>
      <c r="B425" s="7"/>
      <c r="C425" s="95"/>
      <c r="D425" s="96"/>
      <c r="E425" s="7"/>
      <c r="J425" s="411">
        <f t="shared" si="89"/>
        <v>-0.69999999999999885</v>
      </c>
      <c r="K425" s="674">
        <f t="shared" si="86"/>
        <v>0.61262639418441711</v>
      </c>
      <c r="L425" s="675"/>
      <c r="N425" s="411">
        <f t="shared" si="87"/>
        <v>-0.69999999999999885</v>
      </c>
      <c r="O425" s="676">
        <f t="shared" si="90"/>
        <v>3.1673156546683936</v>
      </c>
      <c r="P425" s="677"/>
      <c r="R425" s="411">
        <f t="shared" si="88"/>
        <v>-0.69999999999999885</v>
      </c>
      <c r="S425" s="678">
        <f t="shared" si="91"/>
        <v>8.5333970141367566E-2</v>
      </c>
      <c r="T425" s="679"/>
    </row>
    <row r="426" spans="1:20" ht="21" customHeight="1">
      <c r="A426" s="2"/>
      <c r="B426" s="7"/>
      <c r="C426" s="95"/>
      <c r="D426" s="96"/>
      <c r="E426" s="7"/>
      <c r="J426" s="411">
        <f t="shared" si="89"/>
        <v>-0.59999999999999887</v>
      </c>
      <c r="K426" s="674">
        <f t="shared" si="86"/>
        <v>0.69767632607103203</v>
      </c>
      <c r="L426" s="675"/>
      <c r="N426" s="411">
        <f t="shared" si="87"/>
        <v>-0.59999999999999887</v>
      </c>
      <c r="O426" s="676">
        <f t="shared" si="90"/>
        <v>3.8649919807394255</v>
      </c>
      <c r="P426" s="677"/>
      <c r="R426" s="411">
        <f t="shared" si="88"/>
        <v>-0.59999999999999887</v>
      </c>
      <c r="S426" s="678">
        <f t="shared" si="91"/>
        <v>8.5049931886614916E-2</v>
      </c>
      <c r="T426" s="679"/>
    </row>
    <row r="427" spans="1:20" ht="21" customHeight="1">
      <c r="A427" s="2"/>
      <c r="B427" s="7"/>
      <c r="C427" s="95"/>
      <c r="D427" s="96"/>
      <c r="E427" s="7"/>
      <c r="J427" s="411">
        <f t="shared" si="89"/>
        <v>-0.49999999999999889</v>
      </c>
      <c r="K427" s="674">
        <f t="shared" si="86"/>
        <v>0.77880078307140577</v>
      </c>
      <c r="L427" s="675"/>
      <c r="N427" s="411">
        <f t="shared" si="87"/>
        <v>-0.49999999999999889</v>
      </c>
      <c r="O427" s="676">
        <f t="shared" si="90"/>
        <v>4.6437927638108309</v>
      </c>
      <c r="P427" s="677"/>
      <c r="R427" s="411">
        <f t="shared" si="88"/>
        <v>-0.49999999999999889</v>
      </c>
      <c r="S427" s="678">
        <f t="shared" si="91"/>
        <v>8.112445700037374E-2</v>
      </c>
      <c r="T427" s="679"/>
    </row>
    <row r="428" spans="1:20" ht="21" customHeight="1">
      <c r="A428" s="2"/>
      <c r="B428" s="7"/>
      <c r="C428" s="95"/>
      <c r="D428" s="96"/>
      <c r="E428" s="7"/>
      <c r="J428" s="411">
        <f t="shared" si="89"/>
        <v>-0.39999999999999891</v>
      </c>
      <c r="K428" s="674">
        <f t="shared" si="86"/>
        <v>0.85214378896621212</v>
      </c>
      <c r="L428" s="675"/>
      <c r="N428" s="411">
        <f t="shared" si="87"/>
        <v>-0.39999999999999891</v>
      </c>
      <c r="O428" s="676">
        <f t="shared" si="90"/>
        <v>5.4959365527770432</v>
      </c>
      <c r="P428" s="677"/>
      <c r="R428" s="411">
        <f t="shared" si="88"/>
        <v>-0.39999999999999891</v>
      </c>
      <c r="S428" s="678">
        <f t="shared" si="91"/>
        <v>7.3343005894806357E-2</v>
      </c>
      <c r="T428" s="679"/>
    </row>
    <row r="429" spans="1:20" ht="21" customHeight="1">
      <c r="A429" s="2"/>
      <c r="B429" s="7"/>
      <c r="C429" s="95"/>
      <c r="D429" s="96"/>
      <c r="E429" s="7"/>
      <c r="J429" s="411">
        <f t="shared" si="89"/>
        <v>-0.29999999999999893</v>
      </c>
      <c r="K429" s="674">
        <f t="shared" si="86"/>
        <v>0.91393118527122874</v>
      </c>
      <c r="L429" s="675"/>
      <c r="N429" s="411">
        <f t="shared" si="87"/>
        <v>-0.29999999999999893</v>
      </c>
      <c r="O429" s="676">
        <f t="shared" si="90"/>
        <v>6.4098677380482716</v>
      </c>
      <c r="P429" s="677"/>
      <c r="R429" s="411">
        <f t="shared" si="88"/>
        <v>-0.29999999999999893</v>
      </c>
      <c r="S429" s="678">
        <f t="shared" si="91"/>
        <v>6.1787396305016618E-2</v>
      </c>
      <c r="T429" s="679"/>
    </row>
    <row r="430" spans="1:20" ht="21" customHeight="1">
      <c r="A430" s="2"/>
      <c r="B430" s="7"/>
      <c r="C430" s="95"/>
      <c r="D430" s="96"/>
      <c r="E430" s="7"/>
      <c r="J430" s="411">
        <f t="shared" si="89"/>
        <v>-0.19999999999999893</v>
      </c>
      <c r="K430" s="674">
        <f t="shared" si="86"/>
        <v>0.96078943915232362</v>
      </c>
      <c r="L430" s="675"/>
      <c r="N430" s="411">
        <f t="shared" si="87"/>
        <v>-0.19999999999999893</v>
      </c>
      <c r="O430" s="676">
        <f t="shared" si="90"/>
        <v>7.3706571772005951</v>
      </c>
      <c r="P430" s="677"/>
      <c r="R430" s="411">
        <f t="shared" si="88"/>
        <v>-0.19999999999999893</v>
      </c>
      <c r="S430" s="678">
        <f t="shared" si="91"/>
        <v>4.685825388109488E-2</v>
      </c>
      <c r="T430" s="679"/>
    </row>
    <row r="431" spans="1:20" ht="21" customHeight="1">
      <c r="A431" s="2"/>
      <c r="B431" s="7"/>
      <c r="C431" s="95"/>
      <c r="D431" s="96"/>
      <c r="E431" s="7"/>
      <c r="J431" s="411">
        <f t="shared" si="89"/>
        <v>-9.9999999999998923E-2</v>
      </c>
      <c r="K431" s="674">
        <f t="shared" si="86"/>
        <v>0.99004983374916811</v>
      </c>
      <c r="L431" s="675"/>
      <c r="N431" s="411">
        <f t="shared" si="87"/>
        <v>-9.9999999999998923E-2</v>
      </c>
      <c r="O431" s="676">
        <f t="shared" si="90"/>
        <v>8.3607070109497634</v>
      </c>
      <c r="P431" s="677"/>
      <c r="R431" s="411">
        <f t="shared" si="88"/>
        <v>-9.9999999999998923E-2</v>
      </c>
      <c r="S431" s="678">
        <f t="shared" si="91"/>
        <v>2.9260394596844486E-2</v>
      </c>
      <c r="T431" s="679"/>
    </row>
    <row r="432" spans="1:20" ht="21" customHeight="1">
      <c r="A432" s="2"/>
      <c r="B432" s="7"/>
      <c r="C432" s="95"/>
      <c r="D432" s="96"/>
      <c r="E432" s="7"/>
      <c r="J432" s="411">
        <f t="shared" si="89"/>
        <v>1.0824674490095276E-15</v>
      </c>
      <c r="K432" s="674">
        <f t="shared" si="86"/>
        <v>1</v>
      </c>
      <c r="L432" s="675"/>
      <c r="N432" s="411">
        <f t="shared" si="87"/>
        <v>1.0824674490095276E-15</v>
      </c>
      <c r="O432" s="676">
        <f t="shared" si="90"/>
        <v>9.3607070109497634</v>
      </c>
      <c r="P432" s="677"/>
      <c r="R432" s="411">
        <f t="shared" si="88"/>
        <v>1.0824674490095276E-15</v>
      </c>
      <c r="S432" s="678">
        <f t="shared" si="91"/>
        <v>9.9501662508318933E-3</v>
      </c>
      <c r="T432" s="679"/>
    </row>
    <row r="433" spans="1:20" ht="21" customHeight="1">
      <c r="A433" s="2"/>
      <c r="B433" s="7"/>
      <c r="C433" s="95"/>
      <c r="D433" s="96"/>
      <c r="E433" s="7"/>
      <c r="J433" s="411">
        <f t="shared" si="89"/>
        <v>0.10000000000000109</v>
      </c>
      <c r="K433" s="674">
        <f t="shared" si="86"/>
        <v>0.990049833749168</v>
      </c>
      <c r="L433" s="675"/>
      <c r="N433" s="411">
        <f t="shared" si="87"/>
        <v>0.10000000000000109</v>
      </c>
      <c r="O433" s="676">
        <f t="shared" si="90"/>
        <v>10.350756844698932</v>
      </c>
      <c r="P433" s="677"/>
      <c r="R433" s="411">
        <f t="shared" si="88"/>
        <v>0.10000000000000109</v>
      </c>
      <c r="S433" s="678">
        <f t="shared" si="91"/>
        <v>-9.9501662508320043E-3</v>
      </c>
      <c r="T433" s="679"/>
    </row>
    <row r="434" spans="1:20" ht="21" customHeight="1">
      <c r="A434" s="2"/>
      <c r="B434" s="7"/>
      <c r="C434" s="95"/>
      <c r="D434" s="96"/>
      <c r="E434" s="7"/>
      <c r="J434" s="411">
        <f t="shared" si="89"/>
        <v>0.20000000000000109</v>
      </c>
      <c r="K434" s="674">
        <f t="shared" si="86"/>
        <v>0.96078943915232284</v>
      </c>
      <c r="L434" s="675"/>
      <c r="N434" s="411">
        <f t="shared" si="87"/>
        <v>0.20000000000000109</v>
      </c>
      <c r="O434" s="676">
        <f t="shared" si="90"/>
        <v>11.311546283851255</v>
      </c>
      <c r="P434" s="677"/>
      <c r="R434" s="411">
        <f t="shared" si="88"/>
        <v>0.20000000000000109</v>
      </c>
      <c r="S434" s="678">
        <f t="shared" si="91"/>
        <v>-2.9260394596845152E-2</v>
      </c>
      <c r="T434" s="679"/>
    </row>
    <row r="435" spans="1:20" ht="21" customHeight="1">
      <c r="A435" s="2"/>
      <c r="B435" s="7"/>
      <c r="C435" s="95"/>
      <c r="D435" s="96"/>
      <c r="E435" s="7"/>
      <c r="J435" s="411">
        <f t="shared" si="89"/>
        <v>0.3000000000000011</v>
      </c>
      <c r="K435" s="674">
        <f t="shared" si="86"/>
        <v>0.91393118527122763</v>
      </c>
      <c r="L435" s="675"/>
      <c r="N435" s="411">
        <f t="shared" si="87"/>
        <v>0.3000000000000011</v>
      </c>
      <c r="O435" s="676">
        <f t="shared" si="90"/>
        <v>12.225477469122483</v>
      </c>
      <c r="P435" s="677"/>
      <c r="R435" s="411">
        <f t="shared" si="88"/>
        <v>0.3000000000000011</v>
      </c>
      <c r="S435" s="678">
        <f t="shared" si="91"/>
        <v>-4.6858253881095213E-2</v>
      </c>
      <c r="T435" s="679"/>
    </row>
    <row r="436" spans="1:20" ht="21" customHeight="1">
      <c r="A436" s="2"/>
      <c r="B436" s="7"/>
      <c r="C436" s="95"/>
      <c r="D436" s="96"/>
      <c r="E436" s="7"/>
      <c r="J436" s="411">
        <f t="shared" si="89"/>
        <v>0.40000000000000113</v>
      </c>
      <c r="K436" s="674">
        <f t="shared" si="86"/>
        <v>0.85214378896621046</v>
      </c>
      <c r="L436" s="675"/>
      <c r="N436" s="411">
        <f t="shared" si="87"/>
        <v>0.40000000000000113</v>
      </c>
      <c r="O436" s="676">
        <f t="shared" si="90"/>
        <v>13.077621258088694</v>
      </c>
      <c r="P436" s="677"/>
      <c r="R436" s="411">
        <f t="shared" si="88"/>
        <v>0.40000000000000113</v>
      </c>
      <c r="S436" s="678">
        <f t="shared" si="91"/>
        <v>-6.1787396305017173E-2</v>
      </c>
      <c r="T436" s="679"/>
    </row>
    <row r="437" spans="1:20" ht="21" customHeight="1">
      <c r="A437" s="2"/>
      <c r="B437" s="7"/>
      <c r="C437" s="95"/>
      <c r="D437" s="96"/>
      <c r="E437" s="7"/>
      <c r="J437" s="411">
        <f t="shared" si="89"/>
        <v>0.50000000000000111</v>
      </c>
      <c r="K437" s="674">
        <f t="shared" si="86"/>
        <v>0.77880078307140399</v>
      </c>
      <c r="L437" s="675"/>
      <c r="N437" s="411">
        <f t="shared" si="87"/>
        <v>0.50000000000000111</v>
      </c>
      <c r="O437" s="676">
        <f t="shared" si="90"/>
        <v>13.856422041160098</v>
      </c>
      <c r="P437" s="677"/>
      <c r="R437" s="411">
        <f t="shared" si="88"/>
        <v>0.50000000000000111</v>
      </c>
      <c r="S437" s="678">
        <f t="shared" si="91"/>
        <v>-7.3343005894806468E-2</v>
      </c>
      <c r="T437" s="679"/>
    </row>
    <row r="438" spans="1:20" ht="21" customHeight="1">
      <c r="A438" s="2"/>
      <c r="B438" s="7"/>
      <c r="C438" s="95"/>
      <c r="D438" s="96"/>
      <c r="E438" s="7"/>
      <c r="J438" s="411">
        <f t="shared" si="89"/>
        <v>0.60000000000000109</v>
      </c>
      <c r="K438" s="674">
        <f t="shared" si="86"/>
        <v>0.69767632607103014</v>
      </c>
      <c r="L438" s="675"/>
      <c r="N438" s="411">
        <f t="shared" si="87"/>
        <v>0.60000000000000109</v>
      </c>
      <c r="O438" s="676">
        <f t="shared" si="90"/>
        <v>14.554098367231127</v>
      </c>
      <c r="P438" s="677"/>
      <c r="R438" s="411">
        <f t="shared" si="88"/>
        <v>0.60000000000000109</v>
      </c>
      <c r="S438" s="678">
        <f t="shared" si="91"/>
        <v>-8.1124457000373851E-2</v>
      </c>
      <c r="T438" s="679"/>
    </row>
    <row r="439" spans="1:20" ht="21" customHeight="1">
      <c r="A439" s="2"/>
      <c r="B439" s="7"/>
      <c r="C439" s="95"/>
      <c r="D439" s="96"/>
      <c r="E439" s="7"/>
      <c r="J439" s="411">
        <f t="shared" si="89"/>
        <v>0.70000000000000107</v>
      </c>
      <c r="K439" s="674">
        <f t="shared" si="86"/>
        <v>0.61262639418441522</v>
      </c>
      <c r="L439" s="675"/>
      <c r="N439" s="411">
        <f t="shared" si="87"/>
        <v>0.70000000000000107</v>
      </c>
      <c r="O439" s="676">
        <f t="shared" si="90"/>
        <v>15.166724761415542</v>
      </c>
      <c r="P439" s="677"/>
      <c r="R439" s="411">
        <f t="shared" si="88"/>
        <v>0.70000000000000107</v>
      </c>
      <c r="S439" s="678">
        <f t="shared" si="91"/>
        <v>-8.5049931886614916E-2</v>
      </c>
      <c r="T439" s="679"/>
    </row>
    <row r="440" spans="1:20" ht="21" customHeight="1">
      <c r="A440" s="2"/>
      <c r="B440" s="7"/>
      <c r="C440" s="95"/>
      <c r="D440" s="96"/>
      <c r="E440" s="7"/>
      <c r="J440" s="411">
        <f t="shared" si="89"/>
        <v>0.80000000000000104</v>
      </c>
      <c r="K440" s="674">
        <f t="shared" si="86"/>
        <v>0.52729242404304766</v>
      </c>
      <c r="L440" s="675"/>
      <c r="N440" s="411">
        <f t="shared" si="87"/>
        <v>0.80000000000000104</v>
      </c>
      <c r="O440" s="676">
        <f t="shared" si="90"/>
        <v>15.694017185458589</v>
      </c>
      <c r="P440" s="677"/>
      <c r="R440" s="411">
        <f t="shared" si="88"/>
        <v>0.80000000000000104</v>
      </c>
      <c r="S440" s="678">
        <f t="shared" si="91"/>
        <v>-8.5333970141367566E-2</v>
      </c>
      <c r="T440" s="679"/>
    </row>
    <row r="441" spans="1:20" ht="21" customHeight="1">
      <c r="A441" s="2"/>
      <c r="B441" s="7"/>
      <c r="C441" s="95"/>
      <c r="D441" s="96"/>
      <c r="E441" s="7"/>
      <c r="J441" s="411">
        <f t="shared" si="89"/>
        <v>0.90000000000000102</v>
      </c>
      <c r="K441" s="674">
        <f t="shared" si="86"/>
        <v>0.44485806622294027</v>
      </c>
      <c r="L441" s="675"/>
      <c r="N441" s="411">
        <f t="shared" si="87"/>
        <v>0.90000000000000102</v>
      </c>
      <c r="O441" s="676">
        <f t="shared" si="90"/>
        <v>16.138875251681529</v>
      </c>
      <c r="P441" s="677"/>
      <c r="R441" s="411">
        <f t="shared" si="88"/>
        <v>0.90000000000000102</v>
      </c>
      <c r="S441" s="678">
        <f t="shared" si="91"/>
        <v>-8.2434357820107385E-2</v>
      </c>
      <c r="T441" s="679"/>
    </row>
    <row r="442" spans="1:20" ht="21" customHeight="1">
      <c r="A442" s="2"/>
      <c r="B442" s="7"/>
      <c r="C442" s="95"/>
      <c r="D442" s="96"/>
      <c r="E442" s="7"/>
      <c r="J442" s="411">
        <f t="shared" si="89"/>
        <v>1.0000000000000011</v>
      </c>
      <c r="K442" s="674">
        <f t="shared" si="86"/>
        <v>0.3678794411714415</v>
      </c>
      <c r="L442" s="675"/>
      <c r="N442" s="411">
        <f t="shared" si="87"/>
        <v>1.0000000000000011</v>
      </c>
      <c r="O442" s="676">
        <f t="shared" si="90"/>
        <v>16.506754692852972</v>
      </c>
      <c r="P442" s="677"/>
      <c r="R442" s="411">
        <f t="shared" si="88"/>
        <v>1.0000000000000011</v>
      </c>
      <c r="S442" s="678">
        <f t="shared" si="91"/>
        <v>-7.6978625051498772E-2</v>
      </c>
      <c r="T442" s="679"/>
    </row>
    <row r="443" spans="1:20" ht="21" customHeight="1">
      <c r="A443" s="2"/>
      <c r="B443" s="7"/>
      <c r="C443" s="95"/>
      <c r="D443" s="96"/>
      <c r="E443" s="7"/>
      <c r="J443" s="411">
        <f t="shared" si="89"/>
        <v>1.1000000000000012</v>
      </c>
      <c r="K443" s="674">
        <f t="shared" si="86"/>
        <v>0.29819727942988661</v>
      </c>
      <c r="L443" s="675"/>
      <c r="N443" s="411">
        <f t="shared" si="87"/>
        <v>1.1000000000000012</v>
      </c>
      <c r="O443" s="676">
        <f t="shared" si="90"/>
        <v>16.804951972282858</v>
      </c>
      <c r="P443" s="677"/>
      <c r="R443" s="411">
        <f t="shared" si="88"/>
        <v>1.1000000000000012</v>
      </c>
      <c r="S443" s="678">
        <f t="shared" si="91"/>
        <v>-6.9682161741554893E-2</v>
      </c>
      <c r="T443" s="679"/>
    </row>
    <row r="444" spans="1:20" ht="21" customHeight="1">
      <c r="A444" s="2"/>
      <c r="B444" s="7"/>
      <c r="C444" s="95"/>
      <c r="D444" s="96"/>
      <c r="E444" s="7"/>
      <c r="J444" s="411">
        <f t="shared" si="89"/>
        <v>1.2000000000000013</v>
      </c>
      <c r="K444" s="674">
        <f t="shared" si="86"/>
        <v>0.23692775868212104</v>
      </c>
      <c r="L444" s="675"/>
      <c r="N444" s="411">
        <f t="shared" si="87"/>
        <v>1.2000000000000013</v>
      </c>
      <c r="O444" s="676">
        <f t="shared" si="90"/>
        <v>17.041879730964979</v>
      </c>
      <c r="P444" s="677"/>
      <c r="R444" s="411">
        <f t="shared" si="88"/>
        <v>1.2000000000000013</v>
      </c>
      <c r="S444" s="678">
        <f t="shared" si="91"/>
        <v>-6.1269520747765566E-2</v>
      </c>
      <c r="T444" s="679"/>
    </row>
    <row r="445" spans="1:20" ht="21" customHeight="1">
      <c r="A445" s="2"/>
      <c r="B445" s="7"/>
      <c r="C445" s="95"/>
      <c r="D445" s="96"/>
      <c r="E445" s="7"/>
      <c r="J445" s="411">
        <f t="shared" si="89"/>
        <v>1.3000000000000014</v>
      </c>
      <c r="K445" s="674">
        <f t="shared" si="86"/>
        <v>0.1845195239929886</v>
      </c>
      <c r="L445" s="675"/>
      <c r="N445" s="411">
        <f t="shared" si="87"/>
        <v>1.3000000000000014</v>
      </c>
      <c r="O445" s="676">
        <f t="shared" si="90"/>
        <v>17.226399254957968</v>
      </c>
      <c r="P445" s="677"/>
      <c r="R445" s="411">
        <f t="shared" si="88"/>
        <v>1.3000000000000014</v>
      </c>
      <c r="S445" s="678">
        <f t="shared" si="91"/>
        <v>-5.2408234689132444E-2</v>
      </c>
      <c r="T445" s="679"/>
    </row>
    <row r="446" spans="1:20" ht="21" customHeight="1">
      <c r="A446" s="2"/>
      <c r="B446" s="7"/>
      <c r="C446" s="95"/>
      <c r="D446" s="96"/>
      <c r="E446" s="7"/>
      <c r="J446" s="411">
        <f t="shared" si="89"/>
        <v>1.4000000000000015</v>
      </c>
      <c r="K446" s="674">
        <f t="shared" si="86"/>
        <v>0.14085842092104442</v>
      </c>
      <c r="L446" s="675"/>
      <c r="N446" s="411">
        <f t="shared" si="87"/>
        <v>1.4000000000000015</v>
      </c>
      <c r="O446" s="676">
        <f t="shared" si="90"/>
        <v>17.367257675879014</v>
      </c>
      <c r="P446" s="677"/>
      <c r="R446" s="411">
        <f t="shared" si="88"/>
        <v>1.4000000000000015</v>
      </c>
      <c r="S446" s="678">
        <f t="shared" si="91"/>
        <v>-4.3661103071944179E-2</v>
      </c>
      <c r="T446" s="679"/>
    </row>
    <row r="447" spans="1:20" ht="21" customHeight="1">
      <c r="A447" s="2"/>
      <c r="B447" s="7"/>
      <c r="C447" s="95"/>
      <c r="D447" s="96"/>
      <c r="E447" s="7"/>
      <c r="J447" s="411">
        <f t="shared" si="89"/>
        <v>1.5000000000000016</v>
      </c>
      <c r="K447" s="674">
        <f t="shared" si="86"/>
        <v>0.10539922456186387</v>
      </c>
      <c r="L447" s="675"/>
      <c r="N447" s="411">
        <f t="shared" si="87"/>
        <v>1.5000000000000016</v>
      </c>
      <c r="O447" s="676">
        <f t="shared" si="90"/>
        <v>17.472656900440878</v>
      </c>
      <c r="P447" s="677"/>
      <c r="R447" s="411">
        <f t="shared" si="88"/>
        <v>1.5000000000000016</v>
      </c>
      <c r="S447" s="678">
        <f t="shared" si="91"/>
        <v>-3.5459196359180545E-2</v>
      </c>
      <c r="T447" s="679"/>
    </row>
    <row r="448" spans="1:20" ht="21" customHeight="1">
      <c r="A448" s="2"/>
      <c r="B448" s="7"/>
      <c r="C448" s="95"/>
      <c r="D448" s="96"/>
      <c r="E448" s="7"/>
      <c r="J448" s="411">
        <f t="shared" si="89"/>
        <v>1.6000000000000016</v>
      </c>
      <c r="K448" s="674">
        <f t="shared" si="86"/>
        <v>7.7304740443299338E-2</v>
      </c>
      <c r="L448" s="675"/>
      <c r="N448" s="411">
        <f t="shared" si="87"/>
        <v>1.6000000000000016</v>
      </c>
      <c r="O448" s="676">
        <f t="shared" si="90"/>
        <v>17.549961640884177</v>
      </c>
      <c r="P448" s="677"/>
      <c r="R448" s="411">
        <f t="shared" si="88"/>
        <v>1.6000000000000016</v>
      </c>
      <c r="S448" s="678">
        <f t="shared" si="91"/>
        <v>-2.8094484118564536E-2</v>
      </c>
      <c r="T448" s="679"/>
    </row>
    <row r="449" spans="1:42" ht="21" customHeight="1">
      <c r="A449" s="2"/>
      <c r="B449" s="7"/>
      <c r="C449" s="95"/>
      <c r="D449" s="96"/>
      <c r="E449" s="7"/>
      <c r="J449" s="411">
        <f t="shared" si="89"/>
        <v>1.7000000000000017</v>
      </c>
      <c r="K449" s="674">
        <f t="shared" si="86"/>
        <v>5.5576212611482739E-2</v>
      </c>
      <c r="L449" s="675"/>
      <c r="N449" s="411">
        <f t="shared" si="87"/>
        <v>1.7000000000000017</v>
      </c>
      <c r="O449" s="676">
        <f t="shared" si="90"/>
        <v>17.605537853495662</v>
      </c>
      <c r="P449" s="677"/>
      <c r="R449" s="411">
        <f t="shared" si="88"/>
        <v>1.7000000000000017</v>
      </c>
      <c r="S449" s="678">
        <f t="shared" si="91"/>
        <v>-2.1728527831816599E-2</v>
      </c>
      <c r="T449" s="679"/>
    </row>
    <row r="450" spans="1:42" ht="21" customHeight="1">
      <c r="A450" s="2"/>
      <c r="B450" s="7"/>
      <c r="C450" s="95"/>
      <c r="D450" s="96"/>
      <c r="E450" s="7"/>
      <c r="J450" s="411">
        <f t="shared" si="89"/>
        <v>1.8000000000000018</v>
      </c>
      <c r="K450" s="674">
        <f t="shared" si="86"/>
        <v>3.9163895098986823E-2</v>
      </c>
      <c r="L450" s="675"/>
      <c r="N450" s="411">
        <f t="shared" si="87"/>
        <v>1.8000000000000018</v>
      </c>
      <c r="O450" s="676">
        <f t="shared" si="90"/>
        <v>17.644701748594649</v>
      </c>
      <c r="P450" s="677"/>
      <c r="R450" s="411">
        <f t="shared" si="88"/>
        <v>1.8000000000000018</v>
      </c>
      <c r="S450" s="678">
        <f t="shared" si="91"/>
        <v>-1.6412317512495916E-2</v>
      </c>
      <c r="T450" s="679"/>
    </row>
    <row r="451" spans="1:42" ht="21" customHeight="1">
      <c r="A451" s="2"/>
      <c r="B451" s="7"/>
      <c r="C451" s="95"/>
      <c r="D451" s="96"/>
      <c r="E451" s="7"/>
      <c r="J451" s="411">
        <f t="shared" si="89"/>
        <v>1.9000000000000019</v>
      </c>
      <c r="K451" s="674">
        <f t="shared" si="86"/>
        <v>2.7051846866350211E-2</v>
      </c>
      <c r="L451" s="675"/>
      <c r="N451" s="411">
        <f t="shared" si="87"/>
        <v>1.9000000000000019</v>
      </c>
      <c r="O451" s="676">
        <f t="shared" si="90"/>
        <v>17.671753595460999</v>
      </c>
      <c r="P451" s="677"/>
      <c r="R451" s="411">
        <f t="shared" si="88"/>
        <v>1.9000000000000019</v>
      </c>
      <c r="S451" s="678">
        <f t="shared" si="91"/>
        <v>-1.2112048232636612E-2</v>
      </c>
      <c r="T451" s="679"/>
    </row>
    <row r="452" spans="1:42" ht="21" customHeight="1">
      <c r="A452" s="2"/>
      <c r="B452" s="7"/>
      <c r="C452" s="95"/>
      <c r="D452" s="96"/>
      <c r="E452" s="7"/>
      <c r="J452" s="411">
        <f t="shared" si="89"/>
        <v>2.0000000000000018</v>
      </c>
      <c r="K452" s="674">
        <f t="shared" si="86"/>
        <v>1.831563888873405E-2</v>
      </c>
      <c r="L452" s="675"/>
      <c r="N452" s="411">
        <f t="shared" si="87"/>
        <v>2.0000000000000018</v>
      </c>
      <c r="O452" s="676">
        <f t="shared" si="90"/>
        <v>17.690069234349732</v>
      </c>
      <c r="P452" s="677"/>
      <c r="R452" s="411">
        <f t="shared" si="88"/>
        <v>2.0000000000000018</v>
      </c>
      <c r="S452" s="678">
        <f t="shared" si="91"/>
        <v>-8.7362079776161609E-3</v>
      </c>
      <c r="T452" s="679"/>
    </row>
    <row r="453" spans="1:42" ht="21" customHeight="1">
      <c r="A453" s="2"/>
      <c r="B453" s="7"/>
      <c r="C453" s="95"/>
      <c r="D453" s="96"/>
      <c r="E453" s="7"/>
      <c r="J453" s="411">
        <f t="shared" si="89"/>
        <v>2.1000000000000019</v>
      </c>
      <c r="K453" s="674">
        <f t="shared" si="86"/>
        <v>1.2155178329914838E-2</v>
      </c>
      <c r="L453" s="675"/>
      <c r="N453" s="411">
        <f t="shared" si="87"/>
        <v>2.1000000000000019</v>
      </c>
      <c r="O453" s="676">
        <f t="shared" si="90"/>
        <v>17.702224412679648</v>
      </c>
      <c r="P453" s="677"/>
      <c r="R453" s="411">
        <f t="shared" si="88"/>
        <v>2.1000000000000019</v>
      </c>
      <c r="S453" s="678">
        <f t="shared" si="91"/>
        <v>-6.1604605588192127E-3</v>
      </c>
      <c r="T453" s="679"/>
    </row>
    <row r="454" spans="1:42" ht="21" customHeight="1">
      <c r="A454" s="2"/>
      <c r="B454" s="7"/>
      <c r="C454" s="95"/>
      <c r="D454" s="96"/>
      <c r="E454" s="7"/>
      <c r="J454" s="411">
        <f t="shared" si="89"/>
        <v>2.200000000000002</v>
      </c>
      <c r="K454" s="674">
        <f t="shared" si="86"/>
        <v>7.9070540515933721E-3</v>
      </c>
      <c r="L454" s="675"/>
      <c r="N454" s="411">
        <f t="shared" si="87"/>
        <v>2.200000000000002</v>
      </c>
      <c r="O454" s="676">
        <f t="shared" si="90"/>
        <v>17.710131466731241</v>
      </c>
      <c r="P454" s="677"/>
      <c r="R454" s="411">
        <f t="shared" si="88"/>
        <v>2.200000000000002</v>
      </c>
      <c r="S454" s="678">
        <f t="shared" si="91"/>
        <v>-4.2481242783214655E-3</v>
      </c>
      <c r="T454" s="679"/>
    </row>
    <row r="455" spans="1:42" ht="21" customHeight="1">
      <c r="A455" s="2"/>
      <c r="B455" s="7"/>
      <c r="C455" s="95"/>
      <c r="D455" s="96"/>
      <c r="E455" s="7"/>
      <c r="J455" s="411">
        <f t="shared" si="89"/>
        <v>2.300000000000002</v>
      </c>
      <c r="K455" s="674">
        <f t="shared" si="86"/>
        <v>5.0417602596909295E-3</v>
      </c>
      <c r="L455" s="675"/>
      <c r="N455" s="411">
        <f t="shared" si="87"/>
        <v>2.300000000000002</v>
      </c>
      <c r="O455" s="676">
        <f t="shared" si="90"/>
        <v>17.715173226990931</v>
      </c>
      <c r="P455" s="677"/>
      <c r="R455" s="411">
        <f t="shared" si="88"/>
        <v>2.300000000000002</v>
      </c>
      <c r="S455" s="678">
        <f t="shared" si="91"/>
        <v>-2.8652937919024426E-3</v>
      </c>
      <c r="T455" s="679"/>
    </row>
    <row r="456" spans="1:42" ht="21" customHeight="1">
      <c r="A456" s="2"/>
      <c r="B456" s="7"/>
      <c r="C456" s="95"/>
      <c r="D456" s="96"/>
      <c r="E456" s="7"/>
      <c r="J456" s="411">
        <f t="shared" si="89"/>
        <v>2.4000000000000021</v>
      </c>
      <c r="K456" s="674">
        <f t="shared" si="86"/>
        <v>3.1511115984444076E-3</v>
      </c>
      <c r="L456" s="675"/>
      <c r="N456" s="411">
        <f t="shared" si="87"/>
        <v>2.4000000000000021</v>
      </c>
      <c r="O456" s="676">
        <f t="shared" si="90"/>
        <v>17.718324338589376</v>
      </c>
      <c r="P456" s="677"/>
      <c r="R456" s="411">
        <f t="shared" si="88"/>
        <v>2.4000000000000021</v>
      </c>
      <c r="S456" s="678">
        <f t="shared" si="91"/>
        <v>-1.8906486612465219E-3</v>
      </c>
      <c r="T456" s="679"/>
    </row>
    <row r="457" spans="1:42" ht="21" customHeight="1">
      <c r="A457" s="2"/>
      <c r="B457" s="7"/>
      <c r="C457" s="95"/>
      <c r="D457" s="96"/>
      <c r="E457" s="7"/>
      <c r="J457" s="411">
        <f t="shared" si="89"/>
        <v>2.5000000000000022</v>
      </c>
      <c r="K457" s="674">
        <f t="shared" si="86"/>
        <v>1.9304541362276887E-3</v>
      </c>
      <c r="L457" s="675"/>
      <c r="N457" s="411">
        <f t="shared" si="87"/>
        <v>2.5000000000000022</v>
      </c>
      <c r="O457" s="676">
        <f t="shared" si="90"/>
        <v>17.720254792725605</v>
      </c>
      <c r="P457" s="677"/>
      <c r="R457" s="411">
        <f t="shared" si="88"/>
        <v>2.5000000000000022</v>
      </c>
      <c r="S457" s="678">
        <f t="shared" si="91"/>
        <v>-1.2206574622167189E-3</v>
      </c>
      <c r="T457" s="679"/>
    </row>
    <row r="458" spans="1:42" ht="21" customHeight="1">
      <c r="A458" s="2"/>
      <c r="B458" s="7"/>
      <c r="C458" s="95"/>
      <c r="D458" s="96"/>
      <c r="E458" s="7"/>
      <c r="J458" s="411">
        <f t="shared" si="89"/>
        <v>2.6000000000000023</v>
      </c>
      <c r="K458" s="674">
        <f t="shared" si="86"/>
        <v>1.1592291739045771E-3</v>
      </c>
      <c r="L458" s="675"/>
      <c r="N458" s="411">
        <f t="shared" si="87"/>
        <v>2.6000000000000023</v>
      </c>
      <c r="O458" s="676">
        <f t="shared" si="90"/>
        <v>17.721414021899509</v>
      </c>
      <c r="P458" s="677"/>
      <c r="R458" s="411">
        <f t="shared" si="88"/>
        <v>2.6000000000000023</v>
      </c>
      <c r="S458" s="678">
        <f t="shared" si="91"/>
        <v>-7.7122496232311165E-4</v>
      </c>
      <c r="T458" s="679"/>
    </row>
    <row r="459" spans="1:42" ht="21" customHeight="1">
      <c r="A459" s="2"/>
      <c r="B459" s="7"/>
      <c r="C459" s="95" t="s">
        <v>260</v>
      </c>
      <c r="D459" s="96"/>
      <c r="E459" s="7"/>
    </row>
    <row r="460" spans="1:42" ht="21" customHeight="1">
      <c r="A460" s="2"/>
      <c r="B460" s="7"/>
      <c r="C460" s="95"/>
      <c r="D460" s="96" t="s">
        <v>261</v>
      </c>
      <c r="E460" s="7"/>
    </row>
    <row r="461" spans="1:42" ht="21" customHeight="1">
      <c r="A461" s="2"/>
      <c r="B461" s="7"/>
      <c r="C461" s="95"/>
      <c r="D461" s="96"/>
      <c r="E461" s="672" t="s">
        <v>262</v>
      </c>
    </row>
    <row r="462" spans="1:42" ht="21" customHeight="1">
      <c r="A462" s="2"/>
      <c r="B462" s="7"/>
      <c r="C462" s="95"/>
      <c r="D462" s="96"/>
      <c r="E462" s="672"/>
      <c r="H462" s="414" t="s">
        <v>193</v>
      </c>
      <c r="I462" s="673" t="s">
        <v>263</v>
      </c>
      <c r="J462" s="673"/>
      <c r="K462" s="673"/>
      <c r="L462" s="673" t="s">
        <v>264</v>
      </c>
      <c r="M462" s="673"/>
      <c r="N462" s="415"/>
      <c r="O462" s="416"/>
      <c r="P462" s="416"/>
      <c r="Q462" s="416"/>
      <c r="R462" s="416"/>
      <c r="S462" s="416"/>
      <c r="T462" s="416"/>
      <c r="U462" s="416"/>
      <c r="V462" s="416"/>
      <c r="W462" s="416"/>
      <c r="X462" s="416"/>
      <c r="Y462" s="416"/>
      <c r="Z462" s="417"/>
      <c r="AA462" s="416"/>
      <c r="AB462" s="416"/>
      <c r="AC462" s="416"/>
      <c r="AD462" s="416"/>
      <c r="AE462" s="415"/>
      <c r="AF462" s="415"/>
      <c r="AG462" s="415"/>
      <c r="AH462" s="415"/>
      <c r="AI462" s="415"/>
      <c r="AJ462" s="415"/>
      <c r="AK462" s="415"/>
      <c r="AL462" s="415"/>
      <c r="AM462" s="415"/>
      <c r="AN462" s="415"/>
      <c r="AO462" s="415"/>
      <c r="AP462" s="415"/>
    </row>
    <row r="463" spans="1:42" ht="21" customHeight="1">
      <c r="A463" s="2"/>
      <c r="B463" s="7"/>
      <c r="C463" s="95"/>
      <c r="D463" s="96"/>
      <c r="E463" s="672"/>
      <c r="H463" s="418">
        <v>1950</v>
      </c>
      <c r="I463" s="671">
        <v>2556000000</v>
      </c>
      <c r="J463" s="671"/>
      <c r="K463" s="671"/>
      <c r="L463" s="419"/>
      <c r="M463" s="420"/>
      <c r="N463" s="421"/>
      <c r="O463" s="422"/>
      <c r="P463" s="422"/>
      <c r="Q463" s="422"/>
      <c r="R463" s="422"/>
      <c r="S463" s="422"/>
      <c r="T463" s="422"/>
      <c r="U463" s="422"/>
      <c r="V463" s="416"/>
      <c r="W463" s="416"/>
      <c r="X463" s="416"/>
      <c r="Y463" s="416"/>
      <c r="Z463" s="423"/>
      <c r="AA463" s="423"/>
      <c r="AB463" s="424"/>
      <c r="AC463" s="424"/>
      <c r="AD463" s="424"/>
      <c r="AE463" s="425"/>
      <c r="AF463" s="426"/>
      <c r="AG463" s="427"/>
      <c r="AH463" s="427"/>
      <c r="AI463" s="427"/>
      <c r="AJ463" s="427"/>
      <c r="AK463" s="427"/>
      <c r="AL463" s="427"/>
      <c r="AM463" s="415"/>
      <c r="AN463" s="415"/>
      <c r="AO463" s="415"/>
      <c r="AP463" s="415"/>
    </row>
    <row r="464" spans="1:42" ht="21" customHeight="1">
      <c r="A464" s="2"/>
      <c r="B464" s="7"/>
      <c r="C464" s="95"/>
      <c r="D464" s="96"/>
      <c r="E464" s="407" t="s">
        <v>265</v>
      </c>
      <c r="H464" s="418">
        <v>1951</v>
      </c>
      <c r="I464" s="671">
        <v>2594000000</v>
      </c>
      <c r="J464" s="671"/>
      <c r="K464" s="671"/>
      <c r="L464" s="419"/>
      <c r="M464" s="420"/>
      <c r="N464" s="421"/>
      <c r="O464" s="422"/>
      <c r="P464" s="422"/>
      <c r="Q464" s="422"/>
      <c r="R464" s="422"/>
      <c r="S464" s="422"/>
      <c r="T464" s="422"/>
      <c r="U464" s="422"/>
      <c r="V464" s="416"/>
      <c r="W464" s="416"/>
      <c r="X464" s="416"/>
      <c r="Y464" s="416"/>
      <c r="Z464" s="428"/>
      <c r="AA464" s="428"/>
      <c r="AB464" s="429"/>
      <c r="AC464" s="429"/>
      <c r="AD464" s="430"/>
      <c r="AE464" s="426"/>
      <c r="AF464" s="431"/>
      <c r="AG464" s="432"/>
      <c r="AH464" s="432"/>
      <c r="AI464" s="432"/>
      <c r="AJ464" s="432"/>
      <c r="AK464" s="433"/>
      <c r="AL464" s="433"/>
      <c r="AM464" s="415"/>
      <c r="AN464" s="415"/>
      <c r="AO464" s="415"/>
      <c r="AP464" s="415"/>
    </row>
    <row r="465" spans="1:42" ht="21" customHeight="1">
      <c r="A465" s="2"/>
      <c r="B465" s="7"/>
      <c r="C465" s="95"/>
      <c r="D465" s="96"/>
      <c r="E465" s="7"/>
      <c r="H465" s="418">
        <v>1952</v>
      </c>
      <c r="I465" s="671">
        <v>2636000000</v>
      </c>
      <c r="J465" s="671"/>
      <c r="K465" s="671"/>
      <c r="L465" s="419"/>
      <c r="M465" s="420"/>
      <c r="N465" s="421"/>
      <c r="O465" s="422"/>
      <c r="P465" s="422"/>
      <c r="Q465" s="422"/>
      <c r="R465" s="422"/>
      <c r="S465" s="422"/>
      <c r="T465" s="422"/>
      <c r="U465" s="422"/>
      <c r="V465" s="416"/>
      <c r="W465" s="416"/>
      <c r="X465" s="416"/>
      <c r="Y465" s="416"/>
      <c r="Z465" s="428"/>
      <c r="AA465" s="428"/>
      <c r="AB465" s="429"/>
      <c r="AC465" s="429"/>
      <c r="AD465" s="429"/>
      <c r="AE465" s="434"/>
      <c r="AF465" s="431"/>
      <c r="AG465" s="432"/>
      <c r="AH465" s="432"/>
      <c r="AI465" s="432"/>
      <c r="AJ465" s="432"/>
      <c r="AK465" s="432"/>
      <c r="AL465" s="432"/>
      <c r="AM465" s="415"/>
      <c r="AN465" s="415"/>
      <c r="AO465" s="415"/>
      <c r="AP465" s="415"/>
    </row>
    <row r="466" spans="1:42" ht="21" customHeight="1">
      <c r="A466" s="2"/>
      <c r="B466" s="7"/>
      <c r="C466" s="95"/>
      <c r="D466" s="96"/>
      <c r="E466" s="7"/>
      <c r="H466" s="418">
        <v>1953</v>
      </c>
      <c r="I466" s="671">
        <v>2681000000</v>
      </c>
      <c r="J466" s="671"/>
      <c r="K466" s="671"/>
      <c r="L466" s="419"/>
      <c r="M466" s="420"/>
      <c r="N466" s="435"/>
      <c r="O466" s="436"/>
      <c r="P466" s="436"/>
      <c r="Q466" s="436"/>
      <c r="R466" s="436"/>
      <c r="S466" s="422"/>
      <c r="T466" s="422"/>
      <c r="U466" s="422"/>
      <c r="V466" s="416"/>
      <c r="W466" s="416"/>
      <c r="X466" s="416"/>
      <c r="Y466" s="416"/>
      <c r="Z466" s="428"/>
      <c r="AA466" s="428"/>
      <c r="AB466" s="428"/>
      <c r="AC466" s="428"/>
      <c r="AD466" s="428"/>
      <c r="AE466" s="432"/>
      <c r="AF466" s="431"/>
      <c r="AG466" s="432"/>
      <c r="AH466" s="432"/>
      <c r="AI466" s="432"/>
      <c r="AJ466" s="432"/>
      <c r="AK466" s="432"/>
      <c r="AL466" s="432"/>
      <c r="AM466" s="415"/>
      <c r="AN466" s="415"/>
      <c r="AO466" s="415"/>
      <c r="AP466" s="415"/>
    </row>
    <row r="467" spans="1:42" ht="21" customHeight="1">
      <c r="A467" s="2"/>
      <c r="B467" s="7"/>
      <c r="C467" s="95"/>
      <c r="D467" s="96"/>
      <c r="E467" s="7"/>
      <c r="H467" s="418">
        <v>1954</v>
      </c>
      <c r="I467" s="671">
        <v>2729000000</v>
      </c>
      <c r="J467" s="671"/>
      <c r="K467" s="671"/>
      <c r="L467" s="419"/>
      <c r="M467" s="420"/>
      <c r="N467" s="435"/>
      <c r="O467" s="436"/>
      <c r="P467" s="436"/>
      <c r="Q467" s="436"/>
      <c r="R467" s="436"/>
      <c r="S467" s="422"/>
      <c r="T467" s="422"/>
      <c r="U467" s="422"/>
      <c r="V467" s="416"/>
      <c r="W467" s="416"/>
      <c r="X467" s="416"/>
      <c r="Y467" s="416"/>
      <c r="Z467" s="428"/>
      <c r="AA467" s="428"/>
      <c r="AB467" s="428"/>
      <c r="AC467" s="428"/>
      <c r="AD467" s="428"/>
      <c r="AE467" s="432"/>
      <c r="AF467" s="431"/>
      <c r="AG467" s="432"/>
      <c r="AH467" s="432"/>
      <c r="AI467" s="432"/>
      <c r="AJ467" s="432"/>
      <c r="AK467" s="432"/>
      <c r="AL467" s="432"/>
      <c r="AM467" s="415"/>
      <c r="AN467" s="415"/>
      <c r="AO467" s="415"/>
      <c r="AP467" s="415"/>
    </row>
    <row r="468" spans="1:42" ht="21" customHeight="1">
      <c r="A468" s="2"/>
      <c r="B468" s="7"/>
      <c r="C468" s="95"/>
      <c r="D468" s="96"/>
      <c r="E468" s="7"/>
      <c r="H468" s="418">
        <v>1955</v>
      </c>
      <c r="I468" s="671">
        <v>2780000000</v>
      </c>
      <c r="J468" s="671"/>
      <c r="K468" s="671"/>
      <c r="L468" s="419"/>
      <c r="M468" s="420"/>
      <c r="N468" s="435"/>
      <c r="O468" s="436"/>
      <c r="P468" s="436"/>
      <c r="Q468" s="436"/>
      <c r="R468" s="436"/>
      <c r="S468" s="422"/>
      <c r="T468" s="422"/>
      <c r="U468" s="422"/>
      <c r="V468" s="416"/>
      <c r="W468" s="416"/>
      <c r="X468" s="416"/>
      <c r="Y468" s="416"/>
      <c r="Z468" s="428"/>
      <c r="AA468" s="428"/>
      <c r="AB468" s="428"/>
      <c r="AC468" s="428"/>
      <c r="AD468" s="428"/>
      <c r="AE468" s="432"/>
      <c r="AF468" s="431"/>
      <c r="AG468" s="432"/>
      <c r="AH468" s="432"/>
      <c r="AI468" s="432"/>
      <c r="AJ468" s="432"/>
      <c r="AK468" s="432"/>
      <c r="AL468" s="432"/>
      <c r="AM468" s="415"/>
      <c r="AN468" s="415"/>
      <c r="AO468" s="415"/>
      <c r="AP468" s="415"/>
    </row>
    <row r="469" spans="1:42" ht="21" customHeight="1">
      <c r="A469" s="2"/>
      <c r="B469" s="7"/>
      <c r="C469" s="95"/>
      <c r="D469" s="96"/>
      <c r="E469" s="7"/>
      <c r="H469" s="418">
        <v>1956</v>
      </c>
      <c r="I469" s="671">
        <v>2833000000</v>
      </c>
      <c r="J469" s="671"/>
      <c r="K469" s="671"/>
      <c r="L469" s="419"/>
      <c r="M469" s="420"/>
      <c r="N469" s="435"/>
      <c r="O469" s="436"/>
      <c r="P469" s="436"/>
      <c r="Q469" s="436"/>
      <c r="R469" s="436"/>
      <c r="S469" s="422"/>
      <c r="T469" s="422"/>
      <c r="U469" s="422"/>
      <c r="V469" s="416"/>
      <c r="W469" s="416"/>
      <c r="X469" s="416"/>
      <c r="Y469" s="416"/>
      <c r="Z469" s="429"/>
      <c r="AA469" s="429"/>
      <c r="AB469" s="429"/>
      <c r="AC469" s="429"/>
      <c r="AD469" s="430"/>
      <c r="AE469" s="426"/>
      <c r="AF469" s="431"/>
      <c r="AG469" s="434"/>
      <c r="AH469" s="434"/>
      <c r="AI469" s="434"/>
      <c r="AJ469" s="434"/>
      <c r="AK469" s="426"/>
      <c r="AL469" s="426"/>
      <c r="AM469" s="415"/>
      <c r="AN469" s="415"/>
      <c r="AO469" s="415"/>
      <c r="AP469" s="415"/>
    </row>
    <row r="470" spans="1:42" ht="21" customHeight="1">
      <c r="A470" s="2"/>
      <c r="B470" s="7"/>
      <c r="C470" s="95"/>
      <c r="D470" s="96"/>
      <c r="E470" s="7"/>
      <c r="H470" s="418">
        <v>1957</v>
      </c>
      <c r="I470" s="671">
        <v>2889000000</v>
      </c>
      <c r="J470" s="671"/>
      <c r="K470" s="671"/>
      <c r="L470" s="419"/>
      <c r="M470" s="420"/>
      <c r="N470" s="435"/>
      <c r="O470" s="436"/>
      <c r="P470" s="436"/>
      <c r="Q470" s="436"/>
      <c r="R470" s="436"/>
      <c r="S470" s="437"/>
      <c r="T470" s="422"/>
      <c r="U470" s="422"/>
      <c r="V470" s="416"/>
      <c r="W470" s="416"/>
      <c r="X470" s="416"/>
      <c r="Y470" s="416"/>
      <c r="Z470" s="417"/>
      <c r="AA470" s="429"/>
      <c r="AB470" s="429"/>
      <c r="AC470" s="429"/>
      <c r="AD470" s="430"/>
      <c r="AE470" s="426"/>
      <c r="AF470" s="431"/>
      <c r="AG470" s="434"/>
      <c r="AH470" s="434"/>
      <c r="AI470" s="434"/>
      <c r="AJ470" s="434"/>
      <c r="AK470" s="426"/>
      <c r="AL470" s="426"/>
      <c r="AM470" s="415"/>
      <c r="AN470" s="415"/>
      <c r="AO470" s="415"/>
      <c r="AP470" s="415"/>
    </row>
    <row r="471" spans="1:42" ht="21" customHeight="1">
      <c r="A471" s="2"/>
      <c r="B471" s="7"/>
      <c r="C471" s="95"/>
      <c r="D471" s="96"/>
      <c r="E471" s="7"/>
      <c r="H471" s="418">
        <v>1958</v>
      </c>
      <c r="I471" s="671">
        <v>2945000000</v>
      </c>
      <c r="J471" s="671"/>
      <c r="K471" s="671"/>
      <c r="L471" s="419"/>
      <c r="M471" s="420"/>
      <c r="N471" s="435"/>
      <c r="O471" s="436"/>
      <c r="P471" s="436"/>
      <c r="Q471" s="436"/>
      <c r="R471" s="436"/>
      <c r="S471" s="422"/>
      <c r="T471" s="422"/>
      <c r="U471" s="422"/>
      <c r="V471" s="416"/>
      <c r="W471" s="416"/>
      <c r="X471" s="416"/>
      <c r="Y471" s="416"/>
      <c r="Z471" s="429"/>
      <c r="AA471" s="429"/>
      <c r="AB471" s="429"/>
      <c r="AC471" s="429"/>
      <c r="AD471" s="429"/>
      <c r="AE471" s="434"/>
      <c r="AF471" s="434"/>
      <c r="AG471" s="434"/>
      <c r="AH471" s="434"/>
      <c r="AI471" s="434"/>
      <c r="AJ471" s="434"/>
      <c r="AK471" s="434"/>
      <c r="AL471" s="434"/>
      <c r="AM471" s="415"/>
      <c r="AN471" s="415"/>
      <c r="AO471" s="415"/>
      <c r="AP471" s="415"/>
    </row>
    <row r="472" spans="1:42" ht="21" customHeight="1">
      <c r="A472" s="2"/>
      <c r="B472" s="7"/>
      <c r="C472" s="95"/>
      <c r="D472" s="96"/>
      <c r="E472" s="7"/>
      <c r="H472" s="418">
        <v>1959</v>
      </c>
      <c r="I472" s="671">
        <v>2997000000</v>
      </c>
      <c r="J472" s="671"/>
      <c r="K472" s="671"/>
      <c r="L472" s="419"/>
      <c r="M472" s="420"/>
      <c r="N472" s="435"/>
      <c r="O472" s="436"/>
      <c r="P472" s="436"/>
      <c r="Q472" s="436"/>
      <c r="R472" s="436"/>
      <c r="S472" s="422"/>
      <c r="T472" s="422"/>
      <c r="U472" s="422"/>
      <c r="V472" s="416"/>
      <c r="W472" s="416"/>
      <c r="X472" s="416"/>
      <c r="Y472" s="416"/>
      <c r="Z472" s="429"/>
      <c r="AA472" s="429"/>
      <c r="AB472" s="429"/>
      <c r="AC472" s="429"/>
      <c r="AD472" s="429"/>
      <c r="AE472" s="434"/>
      <c r="AF472" s="434"/>
      <c r="AG472" s="434"/>
      <c r="AH472" s="434"/>
      <c r="AI472" s="434"/>
      <c r="AJ472" s="434"/>
      <c r="AK472" s="434"/>
      <c r="AL472" s="434"/>
      <c r="AM472" s="415"/>
      <c r="AN472" s="415"/>
      <c r="AO472" s="415"/>
      <c r="AP472" s="415"/>
    </row>
    <row r="473" spans="1:42" ht="21" customHeight="1">
      <c r="A473" s="2"/>
      <c r="B473" s="7"/>
      <c r="C473" s="95"/>
      <c r="D473" s="96"/>
      <c r="E473" s="7"/>
      <c r="H473" s="418">
        <v>1960</v>
      </c>
      <c r="I473" s="671">
        <v>3039000000</v>
      </c>
      <c r="J473" s="671"/>
      <c r="K473" s="671"/>
      <c r="L473" s="419"/>
      <c r="M473" s="420"/>
      <c r="N473" s="435"/>
      <c r="O473" s="436"/>
      <c r="P473" s="436"/>
      <c r="Q473" s="436"/>
      <c r="R473" s="436"/>
      <c r="S473" s="422"/>
      <c r="T473" s="422"/>
      <c r="U473" s="422"/>
      <c r="V473" s="416"/>
      <c r="W473" s="416"/>
      <c r="X473" s="416"/>
      <c r="Y473" s="416"/>
      <c r="Z473" s="429"/>
      <c r="AA473" s="429"/>
      <c r="AB473" s="429"/>
      <c r="AC473" s="429"/>
      <c r="AD473" s="429"/>
      <c r="AE473" s="434"/>
      <c r="AF473" s="434"/>
      <c r="AG473" s="434"/>
      <c r="AH473" s="434"/>
      <c r="AI473" s="434"/>
      <c r="AJ473" s="434"/>
      <c r="AK473" s="434"/>
      <c r="AL473" s="434"/>
      <c r="AM473" s="415"/>
      <c r="AN473" s="415"/>
      <c r="AO473" s="415"/>
      <c r="AP473" s="415"/>
    </row>
    <row r="474" spans="1:42" ht="21" customHeight="1">
      <c r="A474" s="2"/>
      <c r="B474" s="7"/>
      <c r="C474" s="95"/>
      <c r="D474" s="96"/>
      <c r="E474" s="7"/>
      <c r="H474" s="418">
        <v>1961</v>
      </c>
      <c r="I474" s="671">
        <v>3080000000</v>
      </c>
      <c r="J474" s="671"/>
      <c r="K474" s="671"/>
      <c r="L474" s="419"/>
      <c r="M474" s="420"/>
      <c r="N474" s="435"/>
      <c r="O474" s="436"/>
      <c r="P474" s="436"/>
      <c r="Q474" s="436"/>
      <c r="R474" s="436"/>
      <c r="S474" s="422"/>
      <c r="T474" s="422"/>
      <c r="U474" s="422"/>
      <c r="V474" s="416"/>
      <c r="W474" s="416"/>
      <c r="X474" s="416"/>
      <c r="Y474" s="416"/>
      <c r="Z474" s="429"/>
      <c r="AA474" s="429"/>
      <c r="AB474" s="429"/>
      <c r="AC474" s="429"/>
      <c r="AD474" s="429"/>
      <c r="AE474" s="434"/>
      <c r="AF474" s="434"/>
      <c r="AG474" s="434"/>
      <c r="AH474" s="434"/>
      <c r="AI474" s="434"/>
      <c r="AJ474" s="434"/>
      <c r="AK474" s="434"/>
      <c r="AL474" s="434"/>
      <c r="AM474" s="415"/>
      <c r="AN474" s="415"/>
      <c r="AO474" s="415"/>
      <c r="AP474" s="415"/>
    </row>
    <row r="475" spans="1:42" ht="21" customHeight="1">
      <c r="A475" s="2"/>
      <c r="B475" s="7"/>
      <c r="C475" s="95"/>
      <c r="D475" s="96"/>
      <c r="E475" s="7"/>
      <c r="H475" s="418">
        <v>1962</v>
      </c>
      <c r="I475" s="671">
        <v>3136000000</v>
      </c>
      <c r="J475" s="671"/>
      <c r="K475" s="671"/>
      <c r="L475" s="419"/>
      <c r="M475" s="420"/>
      <c r="N475" s="435"/>
      <c r="O475" s="436"/>
      <c r="P475" s="436"/>
      <c r="Q475" s="436"/>
      <c r="R475" s="436"/>
      <c r="S475" s="438"/>
      <c r="T475" s="438"/>
      <c r="U475" s="438"/>
      <c r="V475" s="439"/>
      <c r="W475" s="439"/>
      <c r="X475" s="416"/>
      <c r="Y475" s="416"/>
      <c r="Z475" s="429"/>
      <c r="AA475" s="429"/>
      <c r="AB475" s="429"/>
      <c r="AC475" s="429"/>
      <c r="AD475" s="429"/>
      <c r="AE475" s="434"/>
      <c r="AF475" s="434"/>
      <c r="AG475" s="434"/>
      <c r="AH475" s="434"/>
      <c r="AI475" s="434"/>
      <c r="AJ475" s="434"/>
      <c r="AK475" s="434"/>
      <c r="AL475" s="434"/>
      <c r="AM475" s="440"/>
      <c r="AN475" s="440"/>
      <c r="AO475" s="440"/>
      <c r="AP475" s="440"/>
    </row>
    <row r="476" spans="1:42" ht="21" customHeight="1">
      <c r="A476" s="2"/>
      <c r="B476" s="7"/>
      <c r="C476" s="95"/>
      <c r="D476" s="96"/>
      <c r="E476" s="7"/>
      <c r="H476" s="418">
        <v>1963</v>
      </c>
      <c r="I476" s="671">
        <v>3205000000</v>
      </c>
      <c r="J476" s="671"/>
      <c r="K476" s="671"/>
      <c r="L476" s="419"/>
      <c r="M476" s="420"/>
      <c r="N476" s="435"/>
      <c r="O476" s="436"/>
      <c r="P476" s="436"/>
      <c r="Q476" s="436"/>
      <c r="R476" s="436"/>
      <c r="S476" s="416"/>
      <c r="T476" s="416"/>
      <c r="U476" s="438"/>
      <c r="V476" s="438"/>
      <c r="W476" s="438"/>
      <c r="X476" s="416"/>
      <c r="Y476" s="416"/>
      <c r="Z476" s="416"/>
      <c r="AA476" s="416"/>
      <c r="AB476" s="428"/>
      <c r="AC476" s="416"/>
      <c r="AD476" s="416"/>
      <c r="AE476" s="415"/>
      <c r="AF476" s="415"/>
      <c r="AG476" s="415"/>
      <c r="AH476" s="415"/>
      <c r="AI476" s="415"/>
      <c r="AJ476" s="415"/>
      <c r="AK476" s="415"/>
      <c r="AL476" s="415"/>
      <c r="AM476" s="415"/>
      <c r="AN476" s="415"/>
      <c r="AO476" s="415"/>
      <c r="AP476" s="415"/>
    </row>
    <row r="477" spans="1:42" ht="21" customHeight="1">
      <c r="A477" s="2"/>
      <c r="B477" s="7"/>
      <c r="C477" s="95"/>
      <c r="D477" s="96"/>
      <c r="E477" s="7"/>
      <c r="H477" s="418">
        <v>1964</v>
      </c>
      <c r="I477" s="671">
        <v>3276000000</v>
      </c>
      <c r="J477" s="671"/>
      <c r="K477" s="671"/>
      <c r="L477" s="419"/>
      <c r="M477" s="420"/>
      <c r="N477" s="435"/>
      <c r="O477" s="436"/>
      <c r="P477" s="436"/>
      <c r="Q477" s="436"/>
      <c r="R477" s="436"/>
      <c r="S477" s="439"/>
      <c r="T477" s="439"/>
      <c r="U477" s="416"/>
      <c r="V477" s="416"/>
      <c r="W477" s="416"/>
      <c r="X477" s="416"/>
      <c r="Y477" s="416"/>
      <c r="Z477" s="416"/>
      <c r="AA477" s="416"/>
      <c r="AB477" s="428"/>
      <c r="AC477" s="416"/>
      <c r="AD477" s="416"/>
      <c r="AE477" s="415"/>
      <c r="AF477" s="415"/>
      <c r="AG477" s="415"/>
      <c r="AH477" s="415"/>
      <c r="AI477" s="415"/>
      <c r="AJ477" s="415"/>
      <c r="AK477" s="415"/>
      <c r="AL477" s="415"/>
      <c r="AM477" s="415"/>
      <c r="AN477" s="415"/>
      <c r="AO477" s="415"/>
      <c r="AP477" s="415"/>
    </row>
    <row r="478" spans="1:42" ht="21" customHeight="1">
      <c r="A478" s="2"/>
      <c r="B478" s="7"/>
      <c r="C478" s="95"/>
      <c r="D478" s="96"/>
      <c r="E478" s="7"/>
      <c r="H478" s="418">
        <v>1965</v>
      </c>
      <c r="I478" s="671">
        <v>3345000000</v>
      </c>
      <c r="J478" s="671"/>
      <c r="K478" s="671"/>
      <c r="L478" s="419"/>
      <c r="M478" s="420"/>
      <c r="N478" s="435"/>
      <c r="O478" s="436"/>
      <c r="P478" s="436"/>
      <c r="Q478" s="436"/>
      <c r="R478" s="436"/>
      <c r="S478" s="438"/>
      <c r="T478" s="438"/>
      <c r="U478" s="416"/>
      <c r="V478" s="416"/>
      <c r="W478" s="416"/>
      <c r="X478" s="416"/>
      <c r="Y478" s="416"/>
      <c r="Z478" s="416"/>
      <c r="AA478" s="416"/>
      <c r="AB478" s="416"/>
      <c r="AC478" s="416"/>
      <c r="AD478" s="416"/>
      <c r="AE478" s="415"/>
      <c r="AF478" s="415"/>
      <c r="AG478" s="415"/>
      <c r="AH478" s="415"/>
      <c r="AI478" s="415"/>
      <c r="AJ478" s="415"/>
      <c r="AK478" s="415"/>
      <c r="AL478" s="415"/>
      <c r="AM478" s="415"/>
      <c r="AN478" s="415"/>
      <c r="AO478" s="415"/>
      <c r="AP478" s="415"/>
    </row>
    <row r="479" spans="1:42" ht="21" customHeight="1">
      <c r="A479" s="2"/>
      <c r="B479" s="7"/>
      <c r="C479" s="95"/>
      <c r="D479" s="96"/>
      <c r="E479" s="7"/>
      <c r="H479" s="418">
        <v>1966</v>
      </c>
      <c r="I479" s="671">
        <v>3416000000</v>
      </c>
      <c r="J479" s="671"/>
      <c r="K479" s="671"/>
      <c r="L479" s="419"/>
      <c r="M479" s="420"/>
      <c r="N479" s="441"/>
      <c r="O479" s="442"/>
      <c r="P479" s="442"/>
      <c r="Q479" s="442"/>
      <c r="R479" s="442"/>
      <c r="S479" s="442"/>
      <c r="T479" s="442"/>
      <c r="U479" s="442"/>
      <c r="V479" s="442"/>
      <c r="W479" s="442"/>
      <c r="X479" s="442"/>
      <c r="Y479" s="442"/>
      <c r="Z479" s="442"/>
      <c r="AA479" s="442"/>
      <c r="AB479" s="442"/>
      <c r="AC479" s="442"/>
      <c r="AD479" s="442"/>
      <c r="AE479" s="441"/>
      <c r="AF479" s="441"/>
      <c r="AG479" s="441"/>
      <c r="AH479" s="441"/>
      <c r="AI479" s="441"/>
      <c r="AJ479" s="441"/>
      <c r="AK479" s="441"/>
      <c r="AL479" s="441"/>
      <c r="AM479" s="441"/>
      <c r="AN479" s="441"/>
      <c r="AO479" s="441"/>
      <c r="AP479" s="441"/>
    </row>
    <row r="480" spans="1:42" ht="21" customHeight="1">
      <c r="A480" s="2"/>
      <c r="B480" s="7"/>
      <c r="C480" s="95"/>
      <c r="D480" s="96"/>
      <c r="E480" s="7"/>
      <c r="H480" s="418">
        <v>1967</v>
      </c>
      <c r="I480" s="671">
        <v>3485000000</v>
      </c>
      <c r="J480" s="671"/>
      <c r="K480" s="671"/>
      <c r="L480" s="419"/>
      <c r="M480" s="420"/>
    </row>
    <row r="481" spans="1:32" ht="21" customHeight="1">
      <c r="A481" s="2"/>
      <c r="B481" s="7"/>
      <c r="C481" s="95"/>
      <c r="D481" s="96"/>
      <c r="E481" s="7"/>
      <c r="H481" s="418">
        <v>1968</v>
      </c>
      <c r="I481" s="671">
        <v>3557000000</v>
      </c>
      <c r="J481" s="671"/>
      <c r="K481" s="671"/>
      <c r="L481" s="419"/>
      <c r="M481" s="420"/>
    </row>
    <row r="482" spans="1:32" ht="21" customHeight="1">
      <c r="A482" s="2"/>
      <c r="B482" s="7"/>
      <c r="C482" s="95"/>
      <c r="D482" s="96"/>
      <c r="E482" s="7"/>
      <c r="H482" s="418">
        <v>1969</v>
      </c>
      <c r="I482" s="671">
        <v>3631000000</v>
      </c>
      <c r="J482" s="671"/>
      <c r="K482" s="671"/>
      <c r="L482" s="419"/>
      <c r="M482" s="420"/>
    </row>
    <row r="483" spans="1:32" ht="21" customHeight="1">
      <c r="A483" s="2"/>
      <c r="B483" s="7"/>
      <c r="C483" s="95"/>
      <c r="D483" s="96"/>
      <c r="E483" s="7"/>
      <c r="H483" s="418">
        <v>1970</v>
      </c>
      <c r="I483" s="671">
        <v>3707000000</v>
      </c>
      <c r="J483" s="671"/>
      <c r="K483" s="671"/>
      <c r="L483" s="419"/>
      <c r="M483" s="420"/>
    </row>
    <row r="484" spans="1:32" ht="21" customHeight="1">
      <c r="A484" s="2"/>
      <c r="B484" s="7"/>
      <c r="C484" s="95"/>
      <c r="D484" s="96"/>
      <c r="E484" s="7"/>
    </row>
    <row r="485" spans="1:32" ht="21" customHeight="1">
      <c r="A485" s="2"/>
      <c r="B485" s="7"/>
      <c r="C485" s="665" t="s">
        <v>266</v>
      </c>
      <c r="D485" s="665"/>
      <c r="E485" s="665"/>
      <c r="G485" s="67"/>
      <c r="H485" s="67"/>
      <c r="I485" s="67"/>
      <c r="J485" s="67"/>
      <c r="K485" s="67"/>
      <c r="L485" s="67"/>
      <c r="M485" s="67"/>
      <c r="N485" s="67"/>
      <c r="O485" s="67"/>
      <c r="P485" s="67"/>
      <c r="Q485" s="67"/>
      <c r="R485" s="67"/>
      <c r="S485" s="67"/>
      <c r="T485" s="67"/>
      <c r="U485" s="67"/>
      <c r="V485" s="67"/>
      <c r="W485" s="67"/>
      <c r="X485" s="67"/>
      <c r="Y485" s="67"/>
      <c r="Z485" s="67"/>
      <c r="AA485" s="67"/>
      <c r="AB485" s="67"/>
      <c r="AC485" s="67"/>
      <c r="AD485" s="67"/>
      <c r="AE485" s="67"/>
      <c r="AF485" s="67"/>
    </row>
    <row r="486" spans="1:32" ht="21" customHeight="1">
      <c r="A486" s="2"/>
      <c r="B486" s="7"/>
      <c r="C486" s="95"/>
      <c r="D486" s="96" t="s">
        <v>267</v>
      </c>
      <c r="E486" s="7"/>
      <c r="G486" s="67"/>
      <c r="H486" s="666" t="s">
        <v>164</v>
      </c>
      <c r="I486" s="667"/>
      <c r="J486" s="667"/>
      <c r="K486" s="667"/>
      <c r="L486" s="668"/>
      <c r="O486" s="67"/>
      <c r="P486" s="67"/>
      <c r="Q486" s="67"/>
      <c r="R486" s="67"/>
      <c r="S486" s="67"/>
      <c r="T486" s="67"/>
      <c r="U486" s="67"/>
      <c r="V486" s="67"/>
      <c r="W486" s="67"/>
      <c r="X486" s="67"/>
      <c r="Y486" s="67"/>
      <c r="Z486" s="67"/>
      <c r="AA486" s="67"/>
      <c r="AB486" s="67"/>
      <c r="AC486" s="67"/>
      <c r="AD486" s="67"/>
      <c r="AE486" s="67"/>
      <c r="AF486" s="67"/>
    </row>
    <row r="487" spans="1:32" ht="21" customHeight="1">
      <c r="A487" s="2"/>
      <c r="B487" s="7"/>
      <c r="C487" s="95"/>
      <c r="D487" s="96"/>
      <c r="E487" s="7"/>
      <c r="G487" s="67"/>
      <c r="H487" s="669" t="str">
        <f xml:space="preserve"> "f(x)="&amp;I490&amp;"x^2+"&amp;I491&amp;"x+"&amp;I492</f>
        <v>f(x)=1x^2+2x+1</v>
      </c>
      <c r="I487" s="669"/>
      <c r="J487" s="669"/>
      <c r="K487" s="669"/>
      <c r="L487" s="669"/>
      <c r="O487" s="67"/>
    </row>
    <row r="488" spans="1:32" ht="21" customHeight="1">
      <c r="A488" s="2"/>
      <c r="B488" s="7"/>
      <c r="C488" s="95"/>
      <c r="D488" s="96"/>
      <c r="E488" s="7"/>
      <c r="G488" s="67"/>
      <c r="O488" s="67"/>
      <c r="P488" s="67"/>
    </row>
    <row r="489" spans="1:32" ht="21" customHeight="1">
      <c r="A489" s="2"/>
      <c r="B489" s="7"/>
      <c r="C489" s="95"/>
      <c r="D489" s="96"/>
      <c r="E489" s="7"/>
      <c r="G489" s="67"/>
      <c r="H489" s="670" t="s">
        <v>58</v>
      </c>
      <c r="I489" s="670"/>
      <c r="J489" s="670"/>
      <c r="K489" s="67"/>
      <c r="L489" s="258"/>
      <c r="M489" s="67"/>
      <c r="N489" s="67"/>
      <c r="O489" s="67"/>
      <c r="P489" s="67"/>
    </row>
    <row r="490" spans="1:32" ht="21" customHeight="1">
      <c r="A490" s="2"/>
      <c r="B490" s="7"/>
      <c r="C490" s="95"/>
      <c r="D490" s="96"/>
      <c r="E490" s="7"/>
      <c r="G490" s="67"/>
      <c r="H490" s="244" t="s">
        <v>67</v>
      </c>
      <c r="I490" s="663">
        <v>1</v>
      </c>
      <c r="J490" s="663"/>
      <c r="K490" s="67"/>
      <c r="L490" s="443" t="s">
        <v>83</v>
      </c>
      <c r="M490" s="444" t="s">
        <v>111</v>
      </c>
      <c r="N490" s="444" t="s">
        <v>268</v>
      </c>
      <c r="O490" s="445"/>
      <c r="P490" s="446"/>
      <c r="Q490" s="447"/>
      <c r="R490" s="448"/>
      <c r="S490" s="448"/>
      <c r="T490" s="448"/>
      <c r="U490" s="448"/>
      <c r="V490" s="448"/>
      <c r="W490" s="448"/>
      <c r="X490" s="448"/>
      <c r="Y490" s="448"/>
      <c r="Z490" s="448"/>
      <c r="AA490" s="448"/>
      <c r="AB490" s="448"/>
      <c r="AC490" s="448"/>
      <c r="AD490" s="68"/>
      <c r="AE490" s="68"/>
      <c r="AF490" s="68"/>
    </row>
    <row r="491" spans="1:32" ht="21" customHeight="1">
      <c r="A491" s="2"/>
      <c r="B491" s="7"/>
      <c r="C491" s="95"/>
      <c r="D491" s="96"/>
      <c r="E491" s="7"/>
      <c r="G491" s="67"/>
      <c r="H491" s="244" t="s">
        <v>78</v>
      </c>
      <c r="I491" s="663">
        <v>2</v>
      </c>
      <c r="J491" s="663"/>
      <c r="K491" s="67"/>
      <c r="L491" s="412">
        <f>I$493</f>
        <v>-10</v>
      </c>
      <c r="M491" s="449">
        <f t="shared" ref="M491:M511" si="92">$I$490*L491^2+$I$491*L491+$I$492</f>
        <v>81</v>
      </c>
      <c r="N491" s="449"/>
      <c r="O491" s="450"/>
      <c r="P491" s="446"/>
      <c r="Q491" s="451"/>
      <c r="R491" s="448"/>
      <c r="S491" s="448"/>
      <c r="T491" s="448"/>
      <c r="U491" s="448"/>
      <c r="V491" s="448"/>
      <c r="W491" s="448"/>
      <c r="X491" s="448"/>
      <c r="Y491" s="448"/>
      <c r="Z491" s="448"/>
      <c r="AA491" s="448"/>
      <c r="AB491" s="448"/>
      <c r="AC491" s="448"/>
      <c r="AD491" s="68"/>
      <c r="AE491" s="68"/>
      <c r="AF491" s="68"/>
    </row>
    <row r="492" spans="1:32" ht="21" customHeight="1">
      <c r="A492" s="2"/>
      <c r="B492" s="7"/>
      <c r="C492" s="95"/>
      <c r="D492" s="96"/>
      <c r="E492" s="7"/>
      <c r="G492" s="67"/>
      <c r="H492" s="244" t="s">
        <v>125</v>
      </c>
      <c r="I492" s="663">
        <v>1</v>
      </c>
      <c r="J492" s="663"/>
      <c r="K492" s="67"/>
      <c r="L492" s="412">
        <f t="shared" ref="L492:L511" si="93">L491+I$494</f>
        <v>-9</v>
      </c>
      <c r="M492" s="449">
        <f t="shared" si="92"/>
        <v>64</v>
      </c>
      <c r="N492" s="449">
        <f t="shared" ref="N492:N511" si="94">(M491-M492)/(L491-L492)</f>
        <v>-17</v>
      </c>
      <c r="O492" s="450"/>
      <c r="P492" s="446"/>
      <c r="Q492" s="451"/>
      <c r="R492" s="448"/>
      <c r="S492" s="448"/>
      <c r="T492" s="448"/>
      <c r="U492" s="448"/>
      <c r="V492" s="448"/>
      <c r="W492" s="448"/>
      <c r="X492" s="448"/>
      <c r="Y492" s="448"/>
      <c r="Z492" s="448"/>
      <c r="AA492" s="448"/>
      <c r="AB492" s="448"/>
      <c r="AC492" s="448"/>
      <c r="AD492" s="68"/>
      <c r="AE492" s="68"/>
      <c r="AF492" s="68"/>
    </row>
    <row r="493" spans="1:32" ht="21" customHeight="1">
      <c r="A493" s="2"/>
      <c r="B493" s="7"/>
      <c r="C493" s="95"/>
      <c r="D493" s="96"/>
      <c r="E493" s="7"/>
      <c r="G493" s="67"/>
      <c r="H493" s="244" t="s">
        <v>229</v>
      </c>
      <c r="I493" s="663">
        <v>-10</v>
      </c>
      <c r="J493" s="663"/>
      <c r="K493" s="67"/>
      <c r="L493" s="412">
        <f t="shared" si="93"/>
        <v>-8</v>
      </c>
      <c r="M493" s="449">
        <f t="shared" si="92"/>
        <v>49</v>
      </c>
      <c r="N493" s="449">
        <f t="shared" si="94"/>
        <v>-15</v>
      </c>
      <c r="O493" s="450"/>
      <c r="P493" s="446"/>
      <c r="Q493" s="451"/>
      <c r="R493" s="448"/>
      <c r="S493" s="448"/>
      <c r="T493" s="448"/>
      <c r="U493" s="448"/>
      <c r="V493" s="448"/>
      <c r="W493" s="448"/>
      <c r="X493" s="448"/>
      <c r="Y493" s="448"/>
      <c r="Z493" s="448"/>
      <c r="AA493" s="448"/>
      <c r="AB493" s="448"/>
      <c r="AC493" s="448"/>
      <c r="AD493" s="68"/>
      <c r="AE493" s="68"/>
      <c r="AF493" s="68"/>
    </row>
    <row r="494" spans="1:32" ht="21" customHeight="1">
      <c r="A494" s="2"/>
      <c r="B494" s="7"/>
      <c r="C494" s="95"/>
      <c r="D494" s="96"/>
      <c r="E494" s="7"/>
      <c r="G494" s="67"/>
      <c r="H494" s="244" t="s">
        <v>61</v>
      </c>
      <c r="I494" s="663">
        <v>1</v>
      </c>
      <c r="J494" s="663"/>
      <c r="K494" s="67"/>
      <c r="L494" s="412">
        <f t="shared" si="93"/>
        <v>-7</v>
      </c>
      <c r="M494" s="449">
        <f t="shared" si="92"/>
        <v>36</v>
      </c>
      <c r="N494" s="449">
        <f t="shared" si="94"/>
        <v>-13</v>
      </c>
      <c r="O494" s="450"/>
      <c r="P494" s="446"/>
      <c r="Q494" s="451"/>
      <c r="R494" s="448"/>
      <c r="S494" s="448"/>
      <c r="T494" s="448"/>
      <c r="U494" s="448"/>
      <c r="V494" s="448"/>
      <c r="W494" s="448"/>
      <c r="X494" s="448"/>
      <c r="Y494" s="448"/>
      <c r="Z494" s="448"/>
      <c r="AA494" s="448"/>
      <c r="AB494" s="448"/>
      <c r="AC494" s="448"/>
      <c r="AD494" s="68"/>
      <c r="AE494" s="68"/>
      <c r="AF494" s="68"/>
    </row>
    <row r="495" spans="1:32" ht="21" customHeight="1">
      <c r="A495" s="2"/>
      <c r="B495" s="7"/>
      <c r="C495" s="95"/>
      <c r="D495" s="96"/>
      <c r="E495" s="7"/>
      <c r="G495" s="67"/>
      <c r="H495" s="67"/>
      <c r="I495" s="67"/>
      <c r="J495" s="67"/>
      <c r="K495" s="67"/>
      <c r="L495" s="412">
        <f t="shared" si="93"/>
        <v>-6</v>
      </c>
      <c r="M495" s="449">
        <f t="shared" si="92"/>
        <v>25</v>
      </c>
      <c r="N495" s="449">
        <f t="shared" si="94"/>
        <v>-11</v>
      </c>
      <c r="O495" s="450"/>
      <c r="P495" s="446"/>
      <c r="Q495" s="451"/>
      <c r="R495" s="448"/>
      <c r="S495" s="448"/>
      <c r="T495" s="448"/>
      <c r="U495" s="448"/>
      <c r="V495" s="448"/>
      <c r="W495" s="448"/>
      <c r="X495" s="448"/>
      <c r="Y495" s="448"/>
      <c r="Z495" s="448"/>
      <c r="AA495" s="448"/>
      <c r="AB495" s="448"/>
      <c r="AC495" s="448"/>
      <c r="AD495" s="68"/>
      <c r="AE495" s="68"/>
      <c r="AF495" s="68"/>
    </row>
    <row r="496" spans="1:32" ht="21" customHeight="1">
      <c r="A496" s="2"/>
      <c r="B496" s="7"/>
      <c r="C496" s="95"/>
      <c r="D496" s="96"/>
      <c r="E496" s="7"/>
      <c r="G496" s="67"/>
      <c r="H496" s="67"/>
      <c r="I496" s="67"/>
      <c r="J496" s="67"/>
      <c r="K496" s="67"/>
      <c r="L496" s="412">
        <f t="shared" si="93"/>
        <v>-5</v>
      </c>
      <c r="M496" s="449">
        <f t="shared" si="92"/>
        <v>16</v>
      </c>
      <c r="N496" s="449">
        <f t="shared" si="94"/>
        <v>-9</v>
      </c>
      <c r="O496" s="450"/>
      <c r="P496" s="446"/>
      <c r="Q496" s="451"/>
      <c r="R496" s="448"/>
      <c r="S496" s="448"/>
      <c r="T496" s="448"/>
      <c r="U496" s="448"/>
      <c r="V496" s="448"/>
      <c r="W496" s="448"/>
      <c r="X496" s="448"/>
      <c r="Y496" s="448"/>
      <c r="Z496" s="448"/>
      <c r="AA496" s="448"/>
      <c r="AB496" s="448"/>
      <c r="AC496" s="448"/>
      <c r="AD496" s="68"/>
      <c r="AE496" s="68"/>
      <c r="AF496" s="68"/>
    </row>
    <row r="497" spans="1:32" ht="21" customHeight="1">
      <c r="A497" s="2"/>
      <c r="B497" s="7"/>
      <c r="C497" s="95"/>
      <c r="D497" s="96"/>
      <c r="E497" s="7"/>
      <c r="G497" s="67"/>
      <c r="H497" s="67"/>
      <c r="I497" s="67"/>
      <c r="J497" s="67"/>
      <c r="K497" s="67"/>
      <c r="L497" s="412">
        <f t="shared" si="93"/>
        <v>-4</v>
      </c>
      <c r="M497" s="449">
        <f t="shared" si="92"/>
        <v>9</v>
      </c>
      <c r="N497" s="449">
        <f t="shared" si="94"/>
        <v>-7</v>
      </c>
      <c r="O497" s="450"/>
      <c r="P497" s="446"/>
      <c r="Q497" s="451"/>
      <c r="R497" s="448"/>
      <c r="S497" s="448"/>
      <c r="T497" s="448"/>
      <c r="U497" s="448"/>
      <c r="V497" s="448"/>
      <c r="W497" s="448"/>
      <c r="X497" s="448"/>
      <c r="Y497" s="448"/>
      <c r="Z497" s="448"/>
      <c r="AA497" s="448"/>
      <c r="AB497" s="448"/>
      <c r="AC497" s="448"/>
      <c r="AD497" s="68"/>
      <c r="AE497" s="68"/>
      <c r="AF497" s="68"/>
    </row>
    <row r="498" spans="1:32" ht="21" customHeight="1">
      <c r="A498" s="2"/>
      <c r="B498" s="7"/>
      <c r="C498" s="95"/>
      <c r="D498" s="96"/>
      <c r="E498" s="7"/>
      <c r="G498" s="67"/>
      <c r="H498" s="67"/>
      <c r="I498" s="67"/>
      <c r="J498" s="67"/>
      <c r="K498" s="67"/>
      <c r="L498" s="412">
        <f t="shared" si="93"/>
        <v>-3</v>
      </c>
      <c r="M498" s="449">
        <f t="shared" si="92"/>
        <v>4</v>
      </c>
      <c r="N498" s="449">
        <f t="shared" si="94"/>
        <v>-5</v>
      </c>
      <c r="O498" s="450"/>
      <c r="P498" s="446"/>
      <c r="Q498" s="451"/>
      <c r="R498" s="448"/>
      <c r="S498" s="448"/>
      <c r="T498" s="448"/>
      <c r="U498" s="448"/>
      <c r="V498" s="448"/>
      <c r="W498" s="448"/>
      <c r="X498" s="448"/>
      <c r="Y498" s="448"/>
      <c r="Z498" s="448"/>
      <c r="AA498" s="448"/>
      <c r="AB498" s="448"/>
      <c r="AC498" s="448"/>
      <c r="AD498" s="68"/>
      <c r="AE498" s="68"/>
      <c r="AF498" s="68"/>
    </row>
    <row r="499" spans="1:32" ht="21" customHeight="1">
      <c r="A499" s="2"/>
      <c r="B499" s="7"/>
      <c r="C499" s="95"/>
      <c r="D499" s="96"/>
      <c r="E499" s="7"/>
      <c r="G499" s="67"/>
      <c r="H499" s="67"/>
      <c r="I499" s="67"/>
      <c r="J499" s="67"/>
      <c r="K499" s="67"/>
      <c r="L499" s="412">
        <f t="shared" si="93"/>
        <v>-2</v>
      </c>
      <c r="M499" s="449">
        <f t="shared" si="92"/>
        <v>1</v>
      </c>
      <c r="N499" s="449">
        <f t="shared" si="94"/>
        <v>-3</v>
      </c>
      <c r="O499" s="450"/>
      <c r="P499" s="446"/>
      <c r="Q499" s="451"/>
      <c r="R499" s="448"/>
      <c r="S499" s="448"/>
      <c r="T499" s="448"/>
      <c r="U499" s="448"/>
      <c r="V499" s="448"/>
      <c r="W499" s="448"/>
      <c r="X499" s="448"/>
      <c r="Y499" s="448"/>
      <c r="Z499" s="448"/>
      <c r="AA499" s="448"/>
      <c r="AB499" s="448"/>
      <c r="AC499" s="448"/>
      <c r="AD499" s="68"/>
      <c r="AE499" s="68"/>
      <c r="AF499" s="68"/>
    </row>
    <row r="500" spans="1:32" ht="21" customHeight="1">
      <c r="A500" s="2"/>
      <c r="B500" s="7"/>
      <c r="C500" s="95"/>
      <c r="D500" s="96"/>
      <c r="E500" s="7"/>
      <c r="G500" s="67"/>
      <c r="H500" s="67"/>
      <c r="I500" s="67"/>
      <c r="J500" s="67"/>
      <c r="K500" s="67"/>
      <c r="L500" s="412">
        <f t="shared" si="93"/>
        <v>-1</v>
      </c>
      <c r="M500" s="449">
        <f t="shared" si="92"/>
        <v>0</v>
      </c>
      <c r="N500" s="449">
        <f t="shared" si="94"/>
        <v>-1</v>
      </c>
      <c r="O500" s="450"/>
      <c r="P500" s="446"/>
      <c r="Q500" s="451"/>
      <c r="R500" s="448"/>
      <c r="S500" s="448"/>
      <c r="T500" s="448"/>
      <c r="U500" s="448"/>
      <c r="V500" s="448"/>
      <c r="W500" s="448"/>
      <c r="X500" s="448"/>
      <c r="Y500" s="448"/>
      <c r="Z500" s="448"/>
      <c r="AA500" s="448"/>
      <c r="AB500" s="448"/>
      <c r="AC500" s="448"/>
      <c r="AD500" s="68"/>
      <c r="AE500" s="68"/>
      <c r="AF500" s="68"/>
    </row>
    <row r="501" spans="1:32" ht="21" customHeight="1">
      <c r="A501" s="2"/>
      <c r="B501" s="7"/>
      <c r="C501" s="95"/>
      <c r="D501" s="96"/>
      <c r="E501" s="7"/>
      <c r="G501" s="67"/>
      <c r="H501" s="67"/>
      <c r="I501" s="67"/>
      <c r="J501" s="67"/>
      <c r="K501" s="67"/>
      <c r="L501" s="412">
        <f t="shared" si="93"/>
        <v>0</v>
      </c>
      <c r="M501" s="449">
        <f t="shared" si="92"/>
        <v>1</v>
      </c>
      <c r="N501" s="449">
        <f t="shared" si="94"/>
        <v>1</v>
      </c>
      <c r="O501" s="450"/>
      <c r="P501" s="446"/>
      <c r="Q501" s="451"/>
      <c r="R501" s="448"/>
      <c r="S501" s="448"/>
      <c r="T501" s="448"/>
      <c r="U501" s="448"/>
      <c r="V501" s="448"/>
      <c r="W501" s="448"/>
      <c r="X501" s="448"/>
      <c r="Y501" s="448"/>
      <c r="Z501" s="448"/>
      <c r="AA501" s="448"/>
      <c r="AB501" s="448"/>
      <c r="AC501" s="448"/>
      <c r="AD501" s="68"/>
      <c r="AE501" s="68"/>
      <c r="AF501" s="68"/>
    </row>
    <row r="502" spans="1:32" ht="21" customHeight="1">
      <c r="A502" s="2"/>
      <c r="B502" s="7"/>
      <c r="C502" s="95"/>
      <c r="D502" s="96"/>
      <c r="E502" s="7"/>
      <c r="G502" s="67"/>
      <c r="H502" s="67"/>
      <c r="I502" s="67"/>
      <c r="J502" s="67"/>
      <c r="K502" s="67"/>
      <c r="L502" s="412">
        <f t="shared" si="93"/>
        <v>1</v>
      </c>
      <c r="M502" s="449">
        <f t="shared" si="92"/>
        <v>4</v>
      </c>
      <c r="N502" s="449">
        <f t="shared" si="94"/>
        <v>3</v>
      </c>
      <c r="O502" s="450"/>
      <c r="P502" s="446"/>
      <c r="Q502" s="451"/>
      <c r="R502" s="448"/>
      <c r="S502" s="448"/>
      <c r="T502" s="448"/>
      <c r="U502" s="448"/>
      <c r="V502" s="448"/>
      <c r="W502" s="448"/>
      <c r="X502" s="448"/>
      <c r="Y502" s="448"/>
      <c r="Z502" s="448"/>
      <c r="AA502" s="448"/>
      <c r="AB502" s="448"/>
      <c r="AC502" s="448"/>
      <c r="AD502" s="68"/>
      <c r="AE502" s="68"/>
      <c r="AF502" s="68"/>
    </row>
    <row r="503" spans="1:32" ht="21" customHeight="1">
      <c r="A503" s="2"/>
      <c r="B503" s="7"/>
      <c r="C503" s="95"/>
      <c r="D503" s="96"/>
      <c r="E503" s="7"/>
      <c r="G503" s="67"/>
      <c r="H503" s="67"/>
      <c r="I503" s="67"/>
      <c r="J503" s="67"/>
      <c r="K503" s="67"/>
      <c r="L503" s="412">
        <f t="shared" si="93"/>
        <v>2</v>
      </c>
      <c r="M503" s="449">
        <f t="shared" si="92"/>
        <v>9</v>
      </c>
      <c r="N503" s="449">
        <f t="shared" si="94"/>
        <v>5</v>
      </c>
      <c r="O503" s="450"/>
      <c r="P503" s="446"/>
      <c r="Q503" s="451"/>
      <c r="R503" s="448"/>
      <c r="S503" s="448"/>
      <c r="T503" s="448"/>
      <c r="U503" s="448"/>
      <c r="V503" s="448"/>
      <c r="W503" s="448"/>
      <c r="X503" s="448"/>
      <c r="Y503" s="448"/>
      <c r="Z503" s="448"/>
      <c r="AA503" s="448"/>
      <c r="AB503" s="448"/>
      <c r="AC503" s="448"/>
      <c r="AD503" s="68"/>
      <c r="AE503" s="68"/>
      <c r="AF503" s="68"/>
    </row>
    <row r="504" spans="1:32" ht="21" customHeight="1">
      <c r="A504" s="2"/>
      <c r="B504" s="7"/>
      <c r="C504" s="95"/>
      <c r="D504" s="96"/>
      <c r="E504" s="7"/>
      <c r="H504" s="67"/>
      <c r="I504" s="67"/>
      <c r="J504" s="67"/>
      <c r="K504" s="67"/>
      <c r="L504" s="412">
        <f t="shared" si="93"/>
        <v>3</v>
      </c>
      <c r="M504" s="449">
        <f t="shared" si="92"/>
        <v>16</v>
      </c>
      <c r="N504" s="449">
        <f t="shared" si="94"/>
        <v>7</v>
      </c>
      <c r="O504" s="450"/>
      <c r="P504" s="446"/>
      <c r="Q504" s="451"/>
      <c r="R504" s="448"/>
      <c r="S504" s="448"/>
      <c r="T504" s="448"/>
      <c r="U504" s="448"/>
      <c r="V504" s="448"/>
      <c r="W504" s="448"/>
      <c r="X504" s="448"/>
      <c r="Y504" s="448"/>
      <c r="Z504" s="448"/>
      <c r="AA504" s="448"/>
      <c r="AB504" s="448"/>
      <c r="AC504" s="448"/>
      <c r="AD504" s="68"/>
      <c r="AE504" s="68"/>
      <c r="AF504" s="68"/>
    </row>
    <row r="505" spans="1:32" ht="21" customHeight="1">
      <c r="A505" s="2"/>
      <c r="B505" s="7"/>
      <c r="C505" s="95"/>
      <c r="D505" s="96"/>
      <c r="E505" s="7"/>
      <c r="H505" s="67"/>
      <c r="I505" s="67"/>
      <c r="J505" s="67"/>
      <c r="K505" s="67"/>
      <c r="L505" s="412">
        <f t="shared" si="93"/>
        <v>4</v>
      </c>
      <c r="M505" s="449">
        <f t="shared" si="92"/>
        <v>25</v>
      </c>
      <c r="N505" s="449">
        <f t="shared" si="94"/>
        <v>9</v>
      </c>
      <c r="O505" s="450"/>
      <c r="P505" s="446"/>
      <c r="Q505" s="451"/>
      <c r="R505" s="448"/>
      <c r="S505" s="448"/>
      <c r="T505" s="448"/>
      <c r="U505" s="448"/>
      <c r="V505" s="448"/>
      <c r="W505" s="448"/>
      <c r="X505" s="448"/>
      <c r="Y505" s="448"/>
      <c r="Z505" s="448"/>
      <c r="AA505" s="448"/>
      <c r="AB505" s="448"/>
      <c r="AC505" s="448"/>
      <c r="AD505" s="68"/>
      <c r="AE505" s="68"/>
      <c r="AF505" s="68"/>
    </row>
    <row r="506" spans="1:32" ht="21" customHeight="1">
      <c r="A506" s="2"/>
      <c r="B506" s="7"/>
      <c r="C506" s="95"/>
      <c r="D506" s="96"/>
      <c r="E506" s="7"/>
      <c r="H506" s="67"/>
      <c r="I506" s="67"/>
      <c r="J506" s="67"/>
      <c r="K506" s="67"/>
      <c r="L506" s="412">
        <f t="shared" si="93"/>
        <v>5</v>
      </c>
      <c r="M506" s="449">
        <f t="shared" si="92"/>
        <v>36</v>
      </c>
      <c r="N506" s="449">
        <f t="shared" si="94"/>
        <v>11</v>
      </c>
      <c r="O506" s="450"/>
      <c r="P506" s="446"/>
      <c r="Q506" s="451"/>
      <c r="R506" s="448"/>
      <c r="S506" s="448"/>
      <c r="T506" s="448"/>
      <c r="U506" s="448"/>
      <c r="V506" s="448"/>
      <c r="W506" s="448"/>
      <c r="X506" s="448"/>
      <c r="Y506" s="448"/>
      <c r="Z506" s="448"/>
      <c r="AA506" s="448"/>
      <c r="AB506" s="448"/>
      <c r="AC506" s="448"/>
      <c r="AD506" s="68"/>
      <c r="AE506" s="68"/>
      <c r="AF506" s="68"/>
    </row>
    <row r="507" spans="1:32" ht="21" customHeight="1">
      <c r="A507" s="2"/>
      <c r="B507" s="7"/>
      <c r="C507" s="95"/>
      <c r="D507" s="96"/>
      <c r="E507" s="7"/>
      <c r="H507" s="67"/>
      <c r="I507" s="67"/>
      <c r="J507" s="67"/>
      <c r="K507" s="67"/>
      <c r="L507" s="412">
        <f t="shared" si="93"/>
        <v>6</v>
      </c>
      <c r="M507" s="449">
        <f t="shared" si="92"/>
        <v>49</v>
      </c>
      <c r="N507" s="449">
        <f t="shared" si="94"/>
        <v>13</v>
      </c>
      <c r="O507" s="450"/>
      <c r="P507" s="446"/>
      <c r="Q507" s="451"/>
      <c r="R507" s="448"/>
      <c r="S507" s="448"/>
      <c r="T507" s="448"/>
      <c r="U507" s="448"/>
      <c r="V507" s="448"/>
      <c r="W507" s="448"/>
      <c r="X507" s="448"/>
      <c r="Y507" s="448"/>
      <c r="Z507" s="448"/>
      <c r="AA507" s="448"/>
      <c r="AB507" s="448"/>
      <c r="AC507" s="448"/>
      <c r="AD507" s="68"/>
      <c r="AE507" s="68"/>
      <c r="AF507" s="68"/>
    </row>
    <row r="508" spans="1:32" ht="21" customHeight="1">
      <c r="A508" s="2"/>
      <c r="B508" s="7"/>
      <c r="C508" s="95"/>
      <c r="D508" s="96"/>
      <c r="E508" s="7"/>
      <c r="H508" s="67"/>
      <c r="I508" s="67"/>
      <c r="J508" s="67"/>
      <c r="K508" s="67"/>
      <c r="L508" s="412">
        <f t="shared" si="93"/>
        <v>7</v>
      </c>
      <c r="M508" s="449">
        <f t="shared" si="92"/>
        <v>64</v>
      </c>
      <c r="N508" s="449">
        <f t="shared" si="94"/>
        <v>15</v>
      </c>
      <c r="O508" s="450"/>
      <c r="P508" s="169"/>
      <c r="Q508" s="103"/>
      <c r="R508" s="68"/>
      <c r="S508" s="68"/>
      <c r="T508" s="68"/>
      <c r="U508" s="68"/>
      <c r="V508" s="68"/>
      <c r="W508" s="68"/>
      <c r="X508" s="68"/>
      <c r="Y508" s="68"/>
      <c r="Z508" s="68"/>
      <c r="AA508" s="68"/>
      <c r="AB508" s="68"/>
      <c r="AC508" s="68"/>
      <c r="AD508" s="68"/>
      <c r="AE508" s="68"/>
      <c r="AF508" s="68"/>
    </row>
    <row r="509" spans="1:32" ht="21" customHeight="1">
      <c r="A509" s="2"/>
      <c r="B509" s="7"/>
      <c r="C509" s="95"/>
      <c r="D509" s="96"/>
      <c r="E509" s="7"/>
      <c r="L509" s="412">
        <f t="shared" si="93"/>
        <v>8</v>
      </c>
      <c r="M509" s="449">
        <f t="shared" si="92"/>
        <v>81</v>
      </c>
      <c r="N509" s="449">
        <f t="shared" si="94"/>
        <v>17</v>
      </c>
      <c r="O509" s="450"/>
      <c r="P509" s="169"/>
      <c r="Q509" s="103"/>
      <c r="R509" s="62"/>
      <c r="S509" s="62"/>
      <c r="T509" s="62"/>
      <c r="U509" s="62"/>
      <c r="V509" s="62"/>
      <c r="W509" s="62"/>
      <c r="X509" s="62"/>
      <c r="Y509" s="62"/>
      <c r="Z509" s="62"/>
      <c r="AA509" s="62"/>
      <c r="AB509" s="62"/>
      <c r="AC509" s="62"/>
      <c r="AD509" s="62"/>
      <c r="AE509" s="62"/>
      <c r="AF509" s="62"/>
    </row>
    <row r="510" spans="1:32" ht="21" customHeight="1">
      <c r="A510" s="2"/>
      <c r="B510" s="7"/>
      <c r="C510" s="95"/>
      <c r="D510" s="96"/>
      <c r="E510" s="7"/>
      <c r="L510" s="412">
        <f t="shared" si="93"/>
        <v>9</v>
      </c>
      <c r="M510" s="449">
        <f t="shared" si="92"/>
        <v>100</v>
      </c>
      <c r="N510" s="449">
        <f t="shared" si="94"/>
        <v>19</v>
      </c>
      <c r="O510" s="450"/>
      <c r="P510" s="169"/>
      <c r="Q510" s="103"/>
      <c r="R510" s="62"/>
      <c r="S510" s="62"/>
      <c r="T510" s="62"/>
      <c r="U510" s="62"/>
      <c r="V510" s="62"/>
      <c r="W510" s="62"/>
      <c r="X510" s="62"/>
      <c r="Y510" s="62"/>
      <c r="Z510" s="62"/>
      <c r="AA510" s="62"/>
      <c r="AB510" s="62"/>
      <c r="AC510" s="62"/>
      <c r="AD510" s="62"/>
      <c r="AE510" s="62"/>
      <c r="AF510" s="62"/>
    </row>
    <row r="511" spans="1:32" ht="21" customHeight="1">
      <c r="A511" s="2"/>
      <c r="B511" s="7"/>
      <c r="C511" s="95"/>
      <c r="D511" s="96"/>
      <c r="E511" s="7"/>
      <c r="L511" s="412">
        <f t="shared" si="93"/>
        <v>10</v>
      </c>
      <c r="M511" s="449">
        <f t="shared" si="92"/>
        <v>121</v>
      </c>
      <c r="N511" s="449">
        <f t="shared" si="94"/>
        <v>21</v>
      </c>
      <c r="O511" s="450"/>
      <c r="P511" s="169"/>
      <c r="Q511" s="103"/>
      <c r="R511" s="62"/>
      <c r="S511" s="62"/>
      <c r="T511" s="62"/>
      <c r="U511" s="62"/>
      <c r="V511" s="62"/>
      <c r="W511" s="62"/>
      <c r="X511" s="62"/>
      <c r="Y511" s="62"/>
      <c r="Z511" s="62"/>
      <c r="AA511" s="62"/>
      <c r="AB511" s="62"/>
      <c r="AC511" s="62"/>
      <c r="AD511" s="62"/>
      <c r="AE511" s="62"/>
      <c r="AF511" s="62"/>
    </row>
    <row r="512" spans="1:32" ht="21" customHeight="1">
      <c r="A512" s="2"/>
      <c r="B512" s="7"/>
      <c r="C512" s="95"/>
      <c r="D512" s="96"/>
      <c r="E512" s="7"/>
      <c r="N512" s="664"/>
      <c r="O512" s="664"/>
    </row>
    <row r="513" spans="1:5" ht="21" customHeight="1">
      <c r="A513" s="2"/>
      <c r="B513" s="7"/>
      <c r="C513" s="665"/>
      <c r="D513" s="665"/>
      <c r="E513" s="665"/>
    </row>
    <row r="514" spans="1:5" ht="21" customHeight="1">
      <c r="A514" s="2"/>
      <c r="B514" s="7"/>
      <c r="C514" s="95"/>
      <c r="D514" s="96"/>
      <c r="E514" s="7"/>
    </row>
    <row r="515" spans="1:5" ht="21" customHeight="1">
      <c r="A515" s="62"/>
      <c r="B515" s="62"/>
      <c r="C515" s="452"/>
      <c r="D515" s="453"/>
      <c r="E515" s="62"/>
    </row>
    <row r="516" spans="1:5" ht="21" customHeight="1">
      <c r="A516" s="62"/>
      <c r="B516" s="62"/>
      <c r="C516" s="452"/>
      <c r="D516" s="453"/>
      <c r="E516" s="62"/>
    </row>
    <row r="517" spans="1:5" ht="21" customHeight="1">
      <c r="A517" s="62"/>
      <c r="B517" s="62"/>
      <c r="C517" s="452"/>
      <c r="D517" s="453"/>
      <c r="E517" s="62"/>
    </row>
    <row r="518" spans="1:5" ht="21" customHeight="1">
      <c r="A518" s="62"/>
      <c r="B518" s="62"/>
      <c r="C518" s="452"/>
      <c r="D518" s="453"/>
      <c r="E518" s="62"/>
    </row>
    <row r="519" spans="1:5" ht="21" customHeight="1">
      <c r="A519" s="62"/>
      <c r="B519" s="62"/>
      <c r="C519" s="452"/>
      <c r="D519" s="453"/>
      <c r="E519" s="62"/>
    </row>
    <row r="520" spans="1:5" ht="21" customHeight="1">
      <c r="A520" s="62"/>
      <c r="B520" s="62"/>
      <c r="C520" s="452"/>
      <c r="D520" s="453"/>
      <c r="E520" s="62"/>
    </row>
    <row r="521" spans="1:5" ht="21" customHeight="1">
      <c r="A521" s="62"/>
      <c r="B521" s="62"/>
      <c r="C521" s="452"/>
      <c r="D521" s="453"/>
      <c r="E521" s="62"/>
    </row>
    <row r="522" spans="1:5" ht="21" customHeight="1">
      <c r="A522" s="62"/>
      <c r="B522" s="62"/>
      <c r="C522" s="452"/>
      <c r="D522" s="453"/>
      <c r="E522" s="62"/>
    </row>
    <row r="523" spans="1:5" ht="21" customHeight="1">
      <c r="A523" s="62"/>
      <c r="B523" s="62"/>
      <c r="C523" s="452"/>
      <c r="D523" s="453"/>
      <c r="E523" s="62"/>
    </row>
    <row r="524" spans="1:5" ht="21" customHeight="1">
      <c r="A524" s="62"/>
      <c r="B524" s="62"/>
      <c r="C524" s="452"/>
      <c r="D524" s="453"/>
      <c r="E524" s="62"/>
    </row>
    <row r="525" spans="1:5" ht="21" customHeight="1">
      <c r="A525" s="62"/>
      <c r="B525" s="62"/>
      <c r="C525" s="452"/>
      <c r="D525" s="453"/>
      <c r="E525" s="62"/>
    </row>
    <row r="526" spans="1:5" ht="21" customHeight="1">
      <c r="A526" s="62"/>
      <c r="B526" s="62"/>
      <c r="C526" s="452"/>
      <c r="D526" s="453"/>
      <c r="E526" s="62"/>
    </row>
    <row r="527" spans="1:5" ht="21" customHeight="1">
      <c r="A527" s="62"/>
      <c r="B527" s="62"/>
      <c r="C527" s="452"/>
      <c r="D527" s="453"/>
      <c r="E527" s="62"/>
    </row>
    <row r="528" spans="1:5" ht="21" customHeight="1">
      <c r="A528" s="62"/>
      <c r="B528" s="62"/>
      <c r="C528" s="452"/>
      <c r="D528" s="453"/>
      <c r="E528" s="62"/>
    </row>
    <row r="529" spans="1:5" ht="21" customHeight="1">
      <c r="A529" s="62"/>
      <c r="B529" s="62"/>
      <c r="C529" s="452"/>
      <c r="D529" s="453"/>
      <c r="E529" s="62"/>
    </row>
    <row r="530" spans="1:5" ht="21" customHeight="1">
      <c r="A530" s="62"/>
      <c r="B530" s="62"/>
      <c r="C530" s="452"/>
      <c r="D530" s="453"/>
      <c r="E530" s="62"/>
    </row>
    <row r="531" spans="1:5" ht="21" customHeight="1">
      <c r="A531" s="62"/>
      <c r="B531" s="62"/>
      <c r="C531" s="452"/>
      <c r="D531" s="453"/>
      <c r="E531" s="62"/>
    </row>
    <row r="532" spans="1:5" ht="21" customHeight="1"/>
    <row r="533" spans="1:5" ht="21" customHeight="1"/>
    <row r="534" spans="1:5" ht="21" customHeight="1"/>
    <row r="535" spans="1:5" ht="21" customHeight="1"/>
    <row r="536" spans="1:5" ht="21" customHeight="1"/>
    <row r="537" spans="1:5" ht="21" customHeight="1"/>
    <row r="538" spans="1:5" ht="21" customHeight="1"/>
    <row r="539" spans="1:5" ht="21" customHeight="1"/>
    <row r="540" spans="1:5" ht="21" customHeight="1"/>
    <row r="541" spans="1:5" ht="21" customHeight="1"/>
    <row r="542" spans="1:5" ht="21" customHeight="1"/>
    <row r="543" spans="1:5" ht="21" customHeight="1"/>
    <row r="544" spans="1:5" ht="21" customHeight="1"/>
    <row r="545" ht="21" customHeight="1"/>
    <row r="546" ht="21" customHeight="1"/>
    <row r="547" ht="21" customHeight="1"/>
    <row r="548" ht="21" customHeight="1"/>
    <row r="549" ht="21" customHeight="1"/>
    <row r="550" ht="21" customHeight="1"/>
    <row r="551" ht="21" customHeight="1"/>
    <row r="552" ht="21" customHeight="1"/>
    <row r="553" ht="21" customHeight="1"/>
    <row r="554" ht="21" customHeight="1"/>
    <row r="555" ht="21" customHeight="1"/>
    <row r="556" ht="21" customHeight="1"/>
    <row r="557" ht="21" customHeight="1"/>
    <row r="558" ht="21" customHeight="1"/>
    <row r="559" ht="21" customHeight="1"/>
    <row r="560" ht="21" customHeight="1"/>
    <row r="561" ht="21" customHeight="1"/>
    <row r="562" ht="21" customHeight="1"/>
    <row r="563" ht="21" customHeight="1"/>
    <row r="564" ht="21" customHeight="1"/>
    <row r="565" ht="21" customHeight="1"/>
    <row r="566" ht="21" customHeight="1"/>
    <row r="567" ht="21" customHeight="1"/>
    <row r="568" ht="21" customHeight="1"/>
    <row r="569" ht="21" customHeight="1"/>
    <row r="570" ht="21" customHeight="1"/>
    <row r="571" ht="21" customHeight="1"/>
    <row r="572" ht="21" customHeight="1"/>
    <row r="573" ht="21" customHeight="1"/>
    <row r="574" ht="21" customHeight="1"/>
    <row r="575" ht="21" customHeight="1"/>
    <row r="576" ht="21" customHeight="1"/>
    <row r="577" ht="21" customHeight="1"/>
    <row r="578" ht="21" customHeight="1"/>
    <row r="579" ht="21" customHeight="1"/>
    <row r="580" ht="21" customHeight="1"/>
    <row r="581" ht="21" customHeight="1"/>
    <row r="582" ht="21" customHeight="1"/>
    <row r="583" ht="21" customHeight="1"/>
    <row r="584" ht="21" customHeight="1"/>
    <row r="585" ht="21" customHeight="1"/>
    <row r="586" ht="21" customHeight="1"/>
    <row r="587" ht="21" customHeight="1"/>
    <row r="588" ht="21" customHeight="1"/>
    <row r="589" ht="21" customHeight="1"/>
    <row r="590" ht="21" customHeight="1"/>
    <row r="591" ht="21" customHeight="1"/>
    <row r="592" ht="21" customHeight="1"/>
    <row r="593" ht="21" customHeight="1"/>
    <row r="594" ht="21" customHeight="1"/>
    <row r="595" ht="21" customHeight="1"/>
    <row r="596" ht="21" customHeight="1"/>
    <row r="597" ht="21" customHeight="1"/>
    <row r="598" ht="21" customHeight="1"/>
    <row r="599" ht="21" customHeight="1"/>
    <row r="600" ht="21" customHeight="1"/>
    <row r="601" ht="21" customHeight="1"/>
    <row r="602" ht="21" customHeight="1"/>
    <row r="603" ht="21" customHeight="1"/>
    <row r="604" ht="21" customHeight="1"/>
    <row r="605" ht="21" customHeight="1"/>
    <row r="606" ht="21" customHeight="1"/>
    <row r="607" ht="21" customHeight="1"/>
    <row r="608" ht="21" customHeight="1"/>
    <row r="609" ht="21" customHeight="1"/>
    <row r="610" ht="21" customHeight="1"/>
    <row r="611" ht="21" customHeight="1"/>
    <row r="612" ht="21" customHeight="1"/>
    <row r="613" ht="21" customHeight="1"/>
    <row r="614" ht="21" customHeight="1"/>
    <row r="615" ht="21" customHeight="1"/>
    <row r="616" ht="21" customHeight="1"/>
    <row r="617" ht="21" customHeight="1"/>
    <row r="618" ht="21" customHeight="1"/>
    <row r="619" ht="21" customHeight="1"/>
    <row r="620" ht="21" customHeight="1"/>
    <row r="621" ht="21" customHeight="1"/>
    <row r="622" ht="21" customHeight="1"/>
    <row r="623" ht="21" customHeight="1"/>
    <row r="624" ht="21" customHeight="1"/>
    <row r="625" ht="21" customHeight="1"/>
    <row r="626" ht="21" customHeight="1"/>
    <row r="627" ht="21" customHeight="1"/>
    <row r="628" ht="21" customHeight="1"/>
    <row r="629" ht="21" customHeight="1"/>
    <row r="630" ht="21" customHeight="1"/>
    <row r="631" ht="21" customHeight="1"/>
    <row r="632" ht="21" customHeight="1"/>
    <row r="633" ht="21" customHeight="1"/>
    <row r="634" ht="21" customHeight="1"/>
    <row r="635" ht="21" customHeight="1"/>
    <row r="636" ht="21" customHeight="1"/>
    <row r="637" ht="21" customHeight="1"/>
    <row r="638" ht="21" customHeight="1"/>
    <row r="639" ht="21" customHeight="1"/>
    <row r="640" ht="21" customHeight="1"/>
    <row r="641" ht="21" customHeight="1"/>
    <row r="642" ht="21" customHeight="1"/>
    <row r="643" ht="21" customHeight="1"/>
    <row r="644" ht="21" customHeight="1"/>
    <row r="645" ht="21" customHeight="1"/>
    <row r="646" ht="21" customHeight="1"/>
    <row r="647" ht="21" customHeight="1"/>
    <row r="648" ht="21" customHeight="1"/>
    <row r="649" ht="21" customHeight="1"/>
    <row r="650" ht="21" customHeight="1"/>
  </sheetData>
  <mergeCells count="438">
    <mergeCell ref="D2:E5"/>
    <mergeCell ref="G2:W5"/>
    <mergeCell ref="C9:E11"/>
    <mergeCell ref="G9:V11"/>
    <mergeCell ref="C13:E13"/>
    <mergeCell ref="D15:E15"/>
    <mergeCell ref="K15:V15"/>
    <mergeCell ref="K50:V50"/>
    <mergeCell ref="Y50:AJ50"/>
    <mergeCell ref="E29:E30"/>
    <mergeCell ref="D34:E34"/>
    <mergeCell ref="G34:H34"/>
    <mergeCell ref="L34:T34"/>
    <mergeCell ref="E36:E37"/>
    <mergeCell ref="E38:E39"/>
    <mergeCell ref="E17:E18"/>
    <mergeCell ref="G22:H22"/>
    <mergeCell ref="K22:V22"/>
    <mergeCell ref="E23:E24"/>
    <mergeCell ref="G27:H27"/>
    <mergeCell ref="K27:V27"/>
    <mergeCell ref="E53:E54"/>
    <mergeCell ref="E55:E56"/>
    <mergeCell ref="E57:E58"/>
    <mergeCell ref="G66:H66"/>
    <mergeCell ref="E67:E69"/>
    <mergeCell ref="E70:E71"/>
    <mergeCell ref="G70:H70"/>
    <mergeCell ref="E40:E41"/>
    <mergeCell ref="E44:E45"/>
    <mergeCell ref="C49:E49"/>
    <mergeCell ref="G50:H50"/>
    <mergeCell ref="E85:E86"/>
    <mergeCell ref="E87:E88"/>
    <mergeCell ref="C97:E97"/>
    <mergeCell ref="D99:E99"/>
    <mergeCell ref="G99:H99"/>
    <mergeCell ref="E100:E101"/>
    <mergeCell ref="E72:E73"/>
    <mergeCell ref="E74:E75"/>
    <mergeCell ref="E76:E77"/>
    <mergeCell ref="G80:H80"/>
    <mergeCell ref="E81:E82"/>
    <mergeCell ref="E83:E84"/>
    <mergeCell ref="G84:H84"/>
    <mergeCell ref="D129:E130"/>
    <mergeCell ref="G129:H129"/>
    <mergeCell ref="J130:K130"/>
    <mergeCell ref="M130:N130"/>
    <mergeCell ref="P130:Q130"/>
    <mergeCell ref="E131:E135"/>
    <mergeCell ref="G133:H133"/>
    <mergeCell ref="AF101:AJ101"/>
    <mergeCell ref="E106:E107"/>
    <mergeCell ref="D115:E115"/>
    <mergeCell ref="G115:H115"/>
    <mergeCell ref="E116:E118"/>
    <mergeCell ref="E119:E120"/>
    <mergeCell ref="G148:K149"/>
    <mergeCell ref="M148:Q149"/>
    <mergeCell ref="S148:W149"/>
    <mergeCell ref="E149:E151"/>
    <mergeCell ref="G150:K150"/>
    <mergeCell ref="M150:Q150"/>
    <mergeCell ref="S150:W150"/>
    <mergeCell ref="E136:E137"/>
    <mergeCell ref="G137:H137"/>
    <mergeCell ref="G138:G139"/>
    <mergeCell ref="H138:H139"/>
    <mergeCell ref="G140:G141"/>
    <mergeCell ref="H140:H141"/>
    <mergeCell ref="G152:H152"/>
    <mergeCell ref="M152:N152"/>
    <mergeCell ref="S152:T152"/>
    <mergeCell ref="E155:E156"/>
    <mergeCell ref="E167:E169"/>
    <mergeCell ref="I167:L167"/>
    <mergeCell ref="I168:L168"/>
    <mergeCell ref="G169:H169"/>
    <mergeCell ref="J169:K169"/>
    <mergeCell ref="AB196:AC196"/>
    <mergeCell ref="AE196:BE196"/>
    <mergeCell ref="E200:E201"/>
    <mergeCell ref="E202:E203"/>
    <mergeCell ref="H225:L226"/>
    <mergeCell ref="E227:E229"/>
    <mergeCell ref="H227:L227"/>
    <mergeCell ref="E171:E172"/>
    <mergeCell ref="E173:E174"/>
    <mergeCell ref="E175:E176"/>
    <mergeCell ref="I194:L195"/>
    <mergeCell ref="E195:E198"/>
    <mergeCell ref="G196:H196"/>
    <mergeCell ref="J196:K196"/>
    <mergeCell ref="E231:E232"/>
    <mergeCell ref="E233:E234"/>
    <mergeCell ref="E235:E236"/>
    <mergeCell ref="L255:M255"/>
    <mergeCell ref="M256:O256"/>
    <mergeCell ref="E257:E260"/>
    <mergeCell ref="M257:O257"/>
    <mergeCell ref="M258:O258"/>
    <mergeCell ref="M259:O259"/>
    <mergeCell ref="M260:O260"/>
    <mergeCell ref="P278:S278"/>
    <mergeCell ref="M267:O267"/>
    <mergeCell ref="M268:O268"/>
    <mergeCell ref="M269:O269"/>
    <mergeCell ref="M270:O270"/>
    <mergeCell ref="M271:O271"/>
    <mergeCell ref="M272:O272"/>
    <mergeCell ref="M261:O261"/>
    <mergeCell ref="M262:O262"/>
    <mergeCell ref="M263:O263"/>
    <mergeCell ref="M264:O264"/>
    <mergeCell ref="M265:O265"/>
    <mergeCell ref="M266:O266"/>
    <mergeCell ref="E280:E281"/>
    <mergeCell ref="H280:I280"/>
    <mergeCell ref="H281:I281"/>
    <mergeCell ref="E282:E283"/>
    <mergeCell ref="H282:I282"/>
    <mergeCell ref="H283:I283"/>
    <mergeCell ref="M273:O273"/>
    <mergeCell ref="M274:O274"/>
    <mergeCell ref="M275:O275"/>
    <mergeCell ref="E278:E279"/>
    <mergeCell ref="K278:N278"/>
    <mergeCell ref="E284:E285"/>
    <mergeCell ref="E286:E288"/>
    <mergeCell ref="G307:K308"/>
    <mergeCell ref="M307:Q308"/>
    <mergeCell ref="S307:W308"/>
    <mergeCell ref="E308:E313"/>
    <mergeCell ref="G309:K309"/>
    <mergeCell ref="M309:Q309"/>
    <mergeCell ref="S309:W309"/>
    <mergeCell ref="G311:H311"/>
    <mergeCell ref="D353:E354"/>
    <mergeCell ref="J353:K353"/>
    <mergeCell ref="U311:V311"/>
    <mergeCell ref="U312:V312"/>
    <mergeCell ref="G333:H333"/>
    <mergeCell ref="J333:L333"/>
    <mergeCell ref="D335:E339"/>
    <mergeCell ref="G336:H336"/>
    <mergeCell ref="G339:H339"/>
    <mergeCell ref="N353:O353"/>
    <mergeCell ref="J354:K354"/>
    <mergeCell ref="N354:O354"/>
    <mergeCell ref="J355:K355"/>
    <mergeCell ref="N355:O355"/>
    <mergeCell ref="J356:K356"/>
    <mergeCell ref="N356:O356"/>
    <mergeCell ref="G350:H350"/>
    <mergeCell ref="I350:K350"/>
    <mergeCell ref="J351:K351"/>
    <mergeCell ref="J352:K352"/>
    <mergeCell ref="J360:K360"/>
    <mergeCell ref="N360:O360"/>
    <mergeCell ref="J361:K361"/>
    <mergeCell ref="N361:O361"/>
    <mergeCell ref="J362:K362"/>
    <mergeCell ref="N362:O362"/>
    <mergeCell ref="J357:K357"/>
    <mergeCell ref="N357:O357"/>
    <mergeCell ref="J358:K358"/>
    <mergeCell ref="N358:O358"/>
    <mergeCell ref="J359:K359"/>
    <mergeCell ref="N359:O359"/>
    <mergeCell ref="D370:E371"/>
    <mergeCell ref="J370:K370"/>
    <mergeCell ref="N370:O370"/>
    <mergeCell ref="J371:K371"/>
    <mergeCell ref="N371:O371"/>
    <mergeCell ref="J372:K372"/>
    <mergeCell ref="N372:O372"/>
    <mergeCell ref="D365:E366"/>
    <mergeCell ref="G367:H367"/>
    <mergeCell ref="I367:K367"/>
    <mergeCell ref="M367:O367"/>
    <mergeCell ref="D368:E369"/>
    <mergeCell ref="J368:K368"/>
    <mergeCell ref="N368:O368"/>
    <mergeCell ref="J369:K369"/>
    <mergeCell ref="N369:O369"/>
    <mergeCell ref="J376:K376"/>
    <mergeCell ref="N376:O376"/>
    <mergeCell ref="J377:K377"/>
    <mergeCell ref="N377:O377"/>
    <mergeCell ref="J378:K378"/>
    <mergeCell ref="N378:O378"/>
    <mergeCell ref="J373:K373"/>
    <mergeCell ref="N373:O373"/>
    <mergeCell ref="J374:K374"/>
    <mergeCell ref="N374:O374"/>
    <mergeCell ref="J375:K375"/>
    <mergeCell ref="N375:O375"/>
    <mergeCell ref="D386:E387"/>
    <mergeCell ref="J386:K386"/>
    <mergeCell ref="N386:O386"/>
    <mergeCell ref="J387:K387"/>
    <mergeCell ref="N387:O387"/>
    <mergeCell ref="J388:K388"/>
    <mergeCell ref="N388:O388"/>
    <mergeCell ref="J379:K379"/>
    <mergeCell ref="N379:O379"/>
    <mergeCell ref="D381:E382"/>
    <mergeCell ref="J382:L383"/>
    <mergeCell ref="D384:E385"/>
    <mergeCell ref="G384:H384"/>
    <mergeCell ref="I384:K384"/>
    <mergeCell ref="M384:O384"/>
    <mergeCell ref="J385:K385"/>
    <mergeCell ref="N385:O385"/>
    <mergeCell ref="J393:K393"/>
    <mergeCell ref="N393:O393"/>
    <mergeCell ref="J394:K394"/>
    <mergeCell ref="N394:O394"/>
    <mergeCell ref="J395:K395"/>
    <mergeCell ref="N395:O395"/>
    <mergeCell ref="D389:E390"/>
    <mergeCell ref="J389:K389"/>
    <mergeCell ref="N389:O389"/>
    <mergeCell ref="J390:K390"/>
    <mergeCell ref="N390:O390"/>
    <mergeCell ref="D391:E392"/>
    <mergeCell ref="J391:K391"/>
    <mergeCell ref="N391:O391"/>
    <mergeCell ref="J392:K392"/>
    <mergeCell ref="N392:O392"/>
    <mergeCell ref="K405:L405"/>
    <mergeCell ref="O405:P405"/>
    <mergeCell ref="S405:T405"/>
    <mergeCell ref="K406:L406"/>
    <mergeCell ref="O406:P406"/>
    <mergeCell ref="S406:T406"/>
    <mergeCell ref="J396:K396"/>
    <mergeCell ref="N396:O396"/>
    <mergeCell ref="C399:E399"/>
    <mergeCell ref="J401:T401"/>
    <mergeCell ref="J402:T402"/>
    <mergeCell ref="G404:H404"/>
    <mergeCell ref="K404:L404"/>
    <mergeCell ref="O404:P404"/>
    <mergeCell ref="S404:T404"/>
    <mergeCell ref="K409:L409"/>
    <mergeCell ref="O409:P409"/>
    <mergeCell ref="S409:T409"/>
    <mergeCell ref="K410:L410"/>
    <mergeCell ref="O410:P410"/>
    <mergeCell ref="S410:T410"/>
    <mergeCell ref="E407:E408"/>
    <mergeCell ref="K407:L407"/>
    <mergeCell ref="O407:P407"/>
    <mergeCell ref="S407:T407"/>
    <mergeCell ref="K408:L408"/>
    <mergeCell ref="O408:P408"/>
    <mergeCell ref="S408:T408"/>
    <mergeCell ref="K413:L413"/>
    <mergeCell ref="O413:P413"/>
    <mergeCell ref="S413:T413"/>
    <mergeCell ref="K414:L414"/>
    <mergeCell ref="O414:P414"/>
    <mergeCell ref="S414:T414"/>
    <mergeCell ref="K411:L411"/>
    <mergeCell ref="O411:P411"/>
    <mergeCell ref="S411:T411"/>
    <mergeCell ref="K412:L412"/>
    <mergeCell ref="O412:P412"/>
    <mergeCell ref="S412:T412"/>
    <mergeCell ref="K417:L417"/>
    <mergeCell ref="O417:P417"/>
    <mergeCell ref="S417:T417"/>
    <mergeCell ref="K418:L418"/>
    <mergeCell ref="O418:P418"/>
    <mergeCell ref="S418:T418"/>
    <mergeCell ref="K415:L415"/>
    <mergeCell ref="O415:P415"/>
    <mergeCell ref="S415:T415"/>
    <mergeCell ref="K416:L416"/>
    <mergeCell ref="O416:P416"/>
    <mergeCell ref="S416:T416"/>
    <mergeCell ref="K421:L421"/>
    <mergeCell ref="O421:P421"/>
    <mergeCell ref="S421:T421"/>
    <mergeCell ref="K422:L422"/>
    <mergeCell ref="O422:P422"/>
    <mergeCell ref="S422:T422"/>
    <mergeCell ref="K419:L419"/>
    <mergeCell ref="O419:P419"/>
    <mergeCell ref="S419:T419"/>
    <mergeCell ref="K420:L420"/>
    <mergeCell ref="O420:P420"/>
    <mergeCell ref="S420:T420"/>
    <mergeCell ref="K425:L425"/>
    <mergeCell ref="O425:P425"/>
    <mergeCell ref="S425:T425"/>
    <mergeCell ref="K426:L426"/>
    <mergeCell ref="O426:P426"/>
    <mergeCell ref="S426:T426"/>
    <mergeCell ref="K423:L423"/>
    <mergeCell ref="O423:P423"/>
    <mergeCell ref="S423:T423"/>
    <mergeCell ref="K424:L424"/>
    <mergeCell ref="O424:P424"/>
    <mergeCell ref="S424:T424"/>
    <mergeCell ref="K429:L429"/>
    <mergeCell ref="O429:P429"/>
    <mergeCell ref="S429:T429"/>
    <mergeCell ref="K430:L430"/>
    <mergeCell ref="O430:P430"/>
    <mergeCell ref="S430:T430"/>
    <mergeCell ref="K427:L427"/>
    <mergeCell ref="O427:P427"/>
    <mergeCell ref="S427:T427"/>
    <mergeCell ref="K428:L428"/>
    <mergeCell ref="O428:P428"/>
    <mergeCell ref="S428:T428"/>
    <mergeCell ref="K433:L433"/>
    <mergeCell ref="O433:P433"/>
    <mergeCell ref="S433:T433"/>
    <mergeCell ref="K434:L434"/>
    <mergeCell ref="O434:P434"/>
    <mergeCell ref="S434:T434"/>
    <mergeCell ref="K431:L431"/>
    <mergeCell ref="O431:P431"/>
    <mergeCell ref="S431:T431"/>
    <mergeCell ref="K432:L432"/>
    <mergeCell ref="O432:P432"/>
    <mergeCell ref="S432:T432"/>
    <mergeCell ref="K437:L437"/>
    <mergeCell ref="O437:P437"/>
    <mergeCell ref="S437:T437"/>
    <mergeCell ref="K438:L438"/>
    <mergeCell ref="O438:P438"/>
    <mergeCell ref="S438:T438"/>
    <mergeCell ref="K435:L435"/>
    <mergeCell ref="O435:P435"/>
    <mergeCell ref="S435:T435"/>
    <mergeCell ref="K436:L436"/>
    <mergeCell ref="O436:P436"/>
    <mergeCell ref="S436:T436"/>
    <mergeCell ref="K441:L441"/>
    <mergeCell ref="O441:P441"/>
    <mergeCell ref="S441:T441"/>
    <mergeCell ref="K442:L442"/>
    <mergeCell ref="O442:P442"/>
    <mergeCell ref="S442:T442"/>
    <mergeCell ref="K439:L439"/>
    <mergeCell ref="O439:P439"/>
    <mergeCell ref="S439:T439"/>
    <mergeCell ref="K440:L440"/>
    <mergeCell ref="O440:P440"/>
    <mergeCell ref="S440:T440"/>
    <mergeCell ref="K445:L445"/>
    <mergeCell ref="O445:P445"/>
    <mergeCell ref="S445:T445"/>
    <mergeCell ref="K446:L446"/>
    <mergeCell ref="O446:P446"/>
    <mergeCell ref="S446:T446"/>
    <mergeCell ref="K443:L443"/>
    <mergeCell ref="O443:P443"/>
    <mergeCell ref="S443:T443"/>
    <mergeCell ref="K444:L444"/>
    <mergeCell ref="O444:P444"/>
    <mergeCell ref="S444:T444"/>
    <mergeCell ref="K449:L449"/>
    <mergeCell ref="O449:P449"/>
    <mergeCell ref="S449:T449"/>
    <mergeCell ref="K450:L450"/>
    <mergeCell ref="O450:P450"/>
    <mergeCell ref="S450:T450"/>
    <mergeCell ref="K447:L447"/>
    <mergeCell ref="O447:P447"/>
    <mergeCell ref="S447:T447"/>
    <mergeCell ref="K448:L448"/>
    <mergeCell ref="O448:P448"/>
    <mergeCell ref="S448:T448"/>
    <mergeCell ref="K453:L453"/>
    <mergeCell ref="O453:P453"/>
    <mergeCell ref="S453:T453"/>
    <mergeCell ref="K454:L454"/>
    <mergeCell ref="O454:P454"/>
    <mergeCell ref="S454:T454"/>
    <mergeCell ref="K451:L451"/>
    <mergeCell ref="O451:P451"/>
    <mergeCell ref="S451:T451"/>
    <mergeCell ref="K452:L452"/>
    <mergeCell ref="O452:P452"/>
    <mergeCell ref="S452:T452"/>
    <mergeCell ref="K457:L457"/>
    <mergeCell ref="O457:P457"/>
    <mergeCell ref="S457:T457"/>
    <mergeCell ref="K458:L458"/>
    <mergeCell ref="O458:P458"/>
    <mergeCell ref="S458:T458"/>
    <mergeCell ref="K455:L455"/>
    <mergeCell ref="O455:P455"/>
    <mergeCell ref="S455:T455"/>
    <mergeCell ref="K456:L456"/>
    <mergeCell ref="O456:P456"/>
    <mergeCell ref="S456:T456"/>
    <mergeCell ref="I466:K466"/>
    <mergeCell ref="I467:K467"/>
    <mergeCell ref="I468:K468"/>
    <mergeCell ref="I469:K469"/>
    <mergeCell ref="I470:K470"/>
    <mergeCell ref="I471:K471"/>
    <mergeCell ref="E461:E463"/>
    <mergeCell ref="I462:K462"/>
    <mergeCell ref="L462:M462"/>
    <mergeCell ref="I463:K463"/>
    <mergeCell ref="I464:K464"/>
    <mergeCell ref="I465:K465"/>
    <mergeCell ref="I478:K478"/>
    <mergeCell ref="I479:K479"/>
    <mergeCell ref="I480:K480"/>
    <mergeCell ref="I481:K481"/>
    <mergeCell ref="I482:K482"/>
    <mergeCell ref="I483:K483"/>
    <mergeCell ref="I472:K472"/>
    <mergeCell ref="I473:K473"/>
    <mergeCell ref="I474:K474"/>
    <mergeCell ref="I475:K475"/>
    <mergeCell ref="I476:K476"/>
    <mergeCell ref="I477:K477"/>
    <mergeCell ref="I492:J492"/>
    <mergeCell ref="I493:J493"/>
    <mergeCell ref="I494:J494"/>
    <mergeCell ref="N512:O512"/>
    <mergeCell ref="C513:E513"/>
    <mergeCell ref="C485:E485"/>
    <mergeCell ref="H486:L486"/>
    <mergeCell ref="H487:L487"/>
    <mergeCell ref="H489:J489"/>
    <mergeCell ref="I490:J490"/>
    <mergeCell ref="I491:J491"/>
  </mergeCells>
  <conditionalFormatting sqref="AF224:BD224 AE198:BE223">
    <cfRule type="cellIs" dxfId="8" priority="8" operator="greaterThan">
      <formula>0</formula>
    </cfRule>
    <cfRule type="cellIs" dxfId="7" priority="10" operator="lessThan">
      <formula>0</formula>
    </cfRule>
  </conditionalFormatting>
  <conditionalFormatting sqref="AB205">
    <cfRule type="cellIs" dxfId="6" priority="9" operator="greaterThan">
      <formula>0</formula>
    </cfRule>
  </conditionalFormatting>
  <conditionalFormatting sqref="AC197:AC201">
    <cfRule type="cellIs" dxfId="5" priority="7" operator="lessThan">
      <formula>0</formula>
    </cfRule>
  </conditionalFormatting>
  <conditionalFormatting sqref="AF199:BE223">
    <cfRule type="cellIs" dxfId="4" priority="6" operator="equal">
      <formula>$AC$201</formula>
    </cfRule>
  </conditionalFormatting>
  <conditionalFormatting sqref="AB206">
    <cfRule type="cellIs" dxfId="3" priority="5" operator="equal">
      <formula>$AC$201</formula>
    </cfRule>
  </conditionalFormatting>
  <conditionalFormatting sqref="K51:V62">
    <cfRule type="cellIs" dxfId="2" priority="3" operator="greaterThan">
      <formula>1</formula>
    </cfRule>
    <cfRule type="cellIs" dxfId="1" priority="4" operator="equal">
      <formula>$H$53</formula>
    </cfRule>
  </conditionalFormatting>
  <conditionalFormatting sqref="K35:V46">
    <cfRule type="colorScale" priority="2">
      <colorScale>
        <cfvo type="min"/>
        <cfvo type="percentile" val="50"/>
        <cfvo type="max"/>
        <color rgb="FFF8696B"/>
        <color rgb="FFFFEB84"/>
        <color rgb="FF63BE7B"/>
      </colorScale>
    </cfRule>
  </conditionalFormatting>
  <conditionalFormatting sqref="J81:AC96">
    <cfRule type="cellIs" dxfId="0" priority="1" operator="equal">
      <formula>0</formula>
    </cfRule>
  </conditionalFormatting>
  <pageMargins left="0.75" right="0.75" top="1" bottom="1" header="0.5" footer="0.5"/>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EC472-B67D-4836-9062-C45879B9C873}">
  <sheetPr>
    <tabColor rgb="FF00B050"/>
  </sheetPr>
  <dimension ref="A1:Y110"/>
  <sheetViews>
    <sheetView showGridLines="0" zoomScaleNormal="100" workbookViewId="0">
      <selection activeCell="J21" sqref="J21:K21"/>
    </sheetView>
  </sheetViews>
  <sheetFormatPr defaultColWidth="13.06640625" defaultRowHeight="18" customHeight="1"/>
  <cols>
    <col min="1" max="2" width="3.265625" style="4" customWidth="1"/>
    <col min="3" max="3" width="6.53125" style="4" customWidth="1"/>
    <col min="4" max="5" width="13.06640625" style="4"/>
    <col min="6" max="6" width="12.59765625" style="4" customWidth="1"/>
    <col min="7" max="8" width="4.46484375" style="4" customWidth="1"/>
    <col min="9" max="9" width="3.265625" style="4" customWidth="1"/>
    <col min="10" max="11" width="12.265625" style="12" customWidth="1"/>
    <col min="12" max="12" width="1.73046875" style="12" customWidth="1"/>
    <col min="13" max="13" width="6.796875" style="513" customWidth="1"/>
    <col min="14" max="14" width="9.53125" style="513" customWidth="1"/>
    <col min="15" max="15" width="1.9296875" style="513" customWidth="1"/>
    <col min="16" max="16" width="8.19921875" style="513" customWidth="1"/>
    <col min="17" max="17" width="9.06640625" style="459" customWidth="1"/>
    <col min="18" max="18" width="2" style="459" customWidth="1"/>
    <col min="19" max="19" width="8.19921875" style="459" customWidth="1"/>
    <col min="20" max="20" width="10.73046875" style="459" customWidth="1"/>
    <col min="21" max="21" width="10.73046875" style="4" customWidth="1"/>
    <col min="22" max="22" width="36.59765625" style="4" customWidth="1"/>
    <col min="23" max="23" width="3.265625" style="4" customWidth="1"/>
    <col min="24" max="24" width="7.19921875" style="4" customWidth="1"/>
    <col min="25" max="25" width="3.9296875" style="4" customWidth="1"/>
    <col min="26" max="40" width="8.53125" style="4" customWidth="1"/>
    <col min="41" max="16384" width="13.06640625" style="4"/>
  </cols>
  <sheetData>
    <row r="1" spans="1:25" ht="18" customHeight="1">
      <c r="A1" s="1"/>
      <c r="B1" s="1"/>
      <c r="C1" s="1"/>
      <c r="D1" s="2"/>
      <c r="E1" s="2"/>
      <c r="F1" s="2"/>
      <c r="G1" s="2"/>
      <c r="H1" s="2"/>
      <c r="I1" s="2"/>
      <c r="J1" s="3"/>
      <c r="K1" s="3"/>
      <c r="L1" s="3"/>
      <c r="M1" s="511"/>
      <c r="N1" s="511"/>
      <c r="O1" s="511"/>
      <c r="P1" s="511"/>
      <c r="Q1" s="457"/>
      <c r="R1" s="457"/>
      <c r="S1" s="457"/>
      <c r="T1" s="457"/>
      <c r="U1" s="2"/>
      <c r="V1" s="2"/>
      <c r="W1" s="2"/>
      <c r="X1" s="2"/>
      <c r="Y1" s="2"/>
    </row>
    <row r="2" spans="1:25" ht="18" customHeight="1">
      <c r="A2" s="5"/>
      <c r="B2" s="5"/>
      <c r="C2" s="5"/>
      <c r="D2" s="803" t="s">
        <v>0</v>
      </c>
      <c r="E2" s="803"/>
      <c r="F2" s="803"/>
      <c r="G2" s="803"/>
      <c r="H2" s="6"/>
      <c r="I2" s="7"/>
      <c r="J2" s="804" t="s">
        <v>1</v>
      </c>
      <c r="K2" s="804"/>
      <c r="L2" s="804"/>
      <c r="M2" s="804"/>
      <c r="N2" s="804"/>
      <c r="O2" s="804"/>
      <c r="P2" s="804"/>
      <c r="Q2" s="804"/>
      <c r="R2" s="804"/>
      <c r="S2" s="804"/>
      <c r="T2" s="804"/>
      <c r="U2" s="804"/>
      <c r="V2" s="8"/>
      <c r="W2" s="9"/>
      <c r="X2" s="9"/>
      <c r="Y2" s="2"/>
    </row>
    <row r="3" spans="1:25" ht="18" customHeight="1">
      <c r="A3" s="5"/>
      <c r="B3" s="5"/>
      <c r="C3" s="5"/>
      <c r="D3" s="803"/>
      <c r="E3" s="803"/>
      <c r="F3" s="803"/>
      <c r="G3" s="803"/>
      <c r="H3" s="6"/>
      <c r="I3" s="7"/>
      <c r="J3" s="804"/>
      <c r="K3" s="804"/>
      <c r="L3" s="804"/>
      <c r="M3" s="804"/>
      <c r="N3" s="804"/>
      <c r="O3" s="804"/>
      <c r="P3" s="804"/>
      <c r="Q3" s="804"/>
      <c r="R3" s="804"/>
      <c r="S3" s="804"/>
      <c r="T3" s="804"/>
      <c r="U3" s="804"/>
      <c r="V3" s="8"/>
      <c r="W3" s="9"/>
      <c r="X3" s="9"/>
      <c r="Y3" s="2"/>
    </row>
    <row r="4" spans="1:25" ht="18" customHeight="1">
      <c r="A4" s="5"/>
      <c r="B4" s="5"/>
      <c r="C4" s="5"/>
      <c r="D4" s="803"/>
      <c r="E4" s="803"/>
      <c r="F4" s="803"/>
      <c r="G4" s="803"/>
      <c r="H4" s="6"/>
      <c r="I4" s="7"/>
      <c r="J4" s="804"/>
      <c r="K4" s="804"/>
      <c r="L4" s="804"/>
      <c r="M4" s="804"/>
      <c r="N4" s="804"/>
      <c r="O4" s="804"/>
      <c r="P4" s="804"/>
      <c r="Q4" s="804"/>
      <c r="R4" s="804"/>
      <c r="S4" s="804"/>
      <c r="T4" s="804"/>
      <c r="U4" s="804"/>
      <c r="V4" s="8"/>
      <c r="W4" s="9"/>
      <c r="X4" s="9"/>
      <c r="Y4" s="2"/>
    </row>
    <row r="5" spans="1:25" ht="18" customHeight="1">
      <c r="A5" s="5"/>
      <c r="B5" s="5"/>
      <c r="C5" s="5"/>
      <c r="D5" s="803"/>
      <c r="E5" s="803"/>
      <c r="F5" s="803"/>
      <c r="G5" s="803"/>
      <c r="H5" s="6"/>
      <c r="I5" s="7"/>
      <c r="J5" s="804"/>
      <c r="K5" s="804"/>
      <c r="L5" s="804"/>
      <c r="M5" s="804"/>
      <c r="N5" s="804"/>
      <c r="O5" s="804"/>
      <c r="P5" s="804"/>
      <c r="Q5" s="804"/>
      <c r="R5" s="804"/>
      <c r="S5" s="804"/>
      <c r="T5" s="804"/>
      <c r="U5" s="804"/>
      <c r="V5" s="8"/>
      <c r="W5" s="9"/>
      <c r="X5" s="9"/>
      <c r="Y5" s="2"/>
    </row>
    <row r="6" spans="1:25" ht="18" customHeight="1">
      <c r="A6" s="10"/>
      <c r="B6" s="10"/>
      <c r="C6" s="10"/>
      <c r="D6" s="10"/>
      <c r="E6" s="10"/>
      <c r="F6" s="10"/>
      <c r="G6" s="10"/>
      <c r="H6" s="10"/>
      <c r="I6" s="10"/>
      <c r="J6" s="11"/>
      <c r="K6" s="11"/>
      <c r="L6" s="11"/>
      <c r="M6" s="512"/>
      <c r="N6" s="512"/>
      <c r="O6" s="512"/>
      <c r="P6" s="512"/>
      <c r="Q6" s="458"/>
      <c r="R6" s="458"/>
      <c r="S6" s="458"/>
      <c r="T6" s="458"/>
      <c r="U6" s="10"/>
      <c r="V6" s="10"/>
      <c r="W6" s="10"/>
      <c r="X6" s="10"/>
      <c r="Y6" s="2"/>
    </row>
    <row r="7" spans="1:25" ht="18" customHeight="1">
      <c r="A7" s="2"/>
      <c r="B7" s="7"/>
      <c r="C7" s="7"/>
      <c r="D7" s="7"/>
      <c r="E7" s="7"/>
      <c r="F7" s="7"/>
      <c r="G7" s="7"/>
      <c r="H7" s="7"/>
      <c r="I7" s="12"/>
      <c r="J7" s="4"/>
      <c r="K7" s="4"/>
      <c r="Q7" s="513"/>
      <c r="R7" s="513"/>
      <c r="S7" s="513"/>
      <c r="T7" s="513"/>
      <c r="U7" s="12"/>
      <c r="V7" s="12"/>
      <c r="W7" s="12"/>
      <c r="X7" s="12"/>
      <c r="Y7" s="2"/>
    </row>
    <row r="8" spans="1:25" ht="18" customHeight="1" thickBot="1">
      <c r="A8" s="2"/>
      <c r="B8" s="7"/>
      <c r="C8" s="805" t="s">
        <v>2</v>
      </c>
      <c r="D8" s="805"/>
      <c r="E8" s="805"/>
      <c r="F8" s="805"/>
      <c r="G8" s="805"/>
      <c r="H8" s="7"/>
      <c r="I8" s="12"/>
      <c r="J8" s="796" t="s">
        <v>3</v>
      </c>
      <c r="K8" s="796"/>
      <c r="M8" s="806"/>
      <c r="N8" s="806"/>
      <c r="O8" s="806"/>
      <c r="P8" s="806"/>
      <c r="Q8" s="806"/>
      <c r="R8" s="806"/>
      <c r="S8" s="806"/>
      <c r="T8" s="806"/>
      <c r="U8" s="12"/>
      <c r="V8" s="12"/>
      <c r="W8" s="12"/>
      <c r="X8" s="12"/>
      <c r="Y8" s="2"/>
    </row>
    <row r="9" spans="1:25" ht="18" customHeight="1" thickBot="1">
      <c r="A9" s="2"/>
      <c r="B9" s="7"/>
      <c r="C9" s="805"/>
      <c r="D9" s="805"/>
      <c r="E9" s="805"/>
      <c r="F9" s="805"/>
      <c r="G9" s="805"/>
      <c r="H9" s="7"/>
      <c r="I9" s="12"/>
      <c r="J9" s="13" t="s">
        <v>4</v>
      </c>
      <c r="K9" s="14" t="s">
        <v>5</v>
      </c>
      <c r="M9" s="807" t="s">
        <v>6</v>
      </c>
      <c r="N9" s="808"/>
      <c r="O9" s="514"/>
      <c r="P9" s="807" t="s">
        <v>7</v>
      </c>
      <c r="Q9" s="808"/>
      <c r="R9" s="515"/>
      <c r="S9" s="807" t="s">
        <v>8</v>
      </c>
      <c r="T9" s="808"/>
      <c r="U9" s="12"/>
      <c r="V9" s="12"/>
      <c r="W9" s="12"/>
      <c r="X9" s="12"/>
      <c r="Y9" s="2"/>
    </row>
    <row r="10" spans="1:25" ht="18" customHeight="1" thickBot="1">
      <c r="A10" s="2"/>
      <c r="B10" s="7"/>
      <c r="C10" s="805"/>
      <c r="D10" s="805"/>
      <c r="E10" s="805"/>
      <c r="F10" s="805"/>
      <c r="G10" s="805"/>
      <c r="H10" s="7"/>
      <c r="I10" s="12"/>
      <c r="J10" s="15">
        <v>0</v>
      </c>
      <c r="K10" s="16">
        <v>229</v>
      </c>
      <c r="M10" s="516" t="s">
        <v>9</v>
      </c>
      <c r="N10" s="517" t="s">
        <v>10</v>
      </c>
      <c r="O10" s="518"/>
      <c r="P10" s="516" t="s">
        <v>9</v>
      </c>
      <c r="Q10" s="519" t="s">
        <v>11</v>
      </c>
      <c r="R10" s="520"/>
      <c r="S10" s="516" t="s">
        <v>9</v>
      </c>
      <c r="T10" s="521" t="s">
        <v>12</v>
      </c>
      <c r="U10" s="12"/>
      <c r="V10" s="12"/>
      <c r="W10" s="12"/>
      <c r="X10" s="12"/>
      <c r="Y10" s="2"/>
    </row>
    <row r="11" spans="1:25" ht="18" customHeight="1">
      <c r="A11" s="2"/>
      <c r="B11" s="7"/>
      <c r="C11" s="805"/>
      <c r="D11" s="805"/>
      <c r="E11" s="805"/>
      <c r="F11" s="805"/>
      <c r="G11" s="805"/>
      <c r="H11" s="7"/>
      <c r="I11" s="12"/>
      <c r="J11" s="23"/>
      <c r="K11" s="24"/>
      <c r="M11" s="522">
        <f>K$17</f>
        <v>1</v>
      </c>
      <c r="N11" s="523">
        <f t="shared" ref="N11:N26" si="0">J$14*M11</f>
        <v>16</v>
      </c>
      <c r="O11" s="524"/>
      <c r="P11" s="522">
        <f>K17</f>
        <v>1</v>
      </c>
      <c r="Q11" s="525">
        <f>K$14*P11</f>
        <v>7</v>
      </c>
      <c r="R11" s="524"/>
      <c r="S11" s="522">
        <f>K17</f>
        <v>1</v>
      </c>
      <c r="T11" s="526">
        <f>N11+Q11</f>
        <v>23</v>
      </c>
      <c r="U11" s="12"/>
      <c r="V11" s="12"/>
      <c r="W11" s="12"/>
      <c r="X11" s="12"/>
      <c r="Y11" s="2"/>
    </row>
    <row r="12" spans="1:25" ht="18" customHeight="1" thickBot="1">
      <c r="A12" s="2"/>
      <c r="B12" s="29"/>
      <c r="C12" s="805"/>
      <c r="D12" s="805"/>
      <c r="E12" s="805"/>
      <c r="F12" s="805"/>
      <c r="G12" s="805"/>
      <c r="H12" s="30"/>
      <c r="I12" s="12"/>
      <c r="J12" s="796" t="s">
        <v>13</v>
      </c>
      <c r="K12" s="796"/>
      <c r="L12" s="31"/>
      <c r="M12" s="522">
        <f>M11+K$19</f>
        <v>2</v>
      </c>
      <c r="N12" s="523">
        <f t="shared" si="0"/>
        <v>32</v>
      </c>
      <c r="O12" s="524"/>
      <c r="P12" s="522">
        <f>K$19+P11</f>
        <v>2</v>
      </c>
      <c r="Q12" s="525">
        <f t="shared" ref="Q12:Q26" si="1">K$14*P12</f>
        <v>14</v>
      </c>
      <c r="R12" s="524"/>
      <c r="S12" s="522">
        <f>S11+K$19</f>
        <v>2</v>
      </c>
      <c r="T12" s="526">
        <f t="shared" ref="T12:T26" si="2">N12+Q12</f>
        <v>46</v>
      </c>
      <c r="U12" s="795"/>
      <c r="V12" s="795"/>
      <c r="W12" s="32"/>
      <c r="X12" s="33"/>
      <c r="Y12" s="2"/>
    </row>
    <row r="13" spans="1:25" ht="18" customHeight="1">
      <c r="A13" s="2"/>
      <c r="B13" s="34"/>
      <c r="C13" s="29">
        <v>1</v>
      </c>
      <c r="D13" s="672" t="s">
        <v>14</v>
      </c>
      <c r="E13" s="672"/>
      <c r="F13" s="672"/>
      <c r="G13" s="672"/>
      <c r="H13" s="30"/>
      <c r="I13" s="12"/>
      <c r="J13" s="35" t="s">
        <v>6</v>
      </c>
      <c r="K13" s="36" t="s">
        <v>7</v>
      </c>
      <c r="L13" s="37"/>
      <c r="M13" s="522">
        <f t="shared" ref="M13:M26" si="3">M12+K$19</f>
        <v>3</v>
      </c>
      <c r="N13" s="523">
        <f t="shared" si="0"/>
        <v>48</v>
      </c>
      <c r="O13" s="524"/>
      <c r="P13" s="522">
        <f t="shared" ref="P13:P26" si="4">K$19+P12</f>
        <v>3</v>
      </c>
      <c r="Q13" s="525">
        <f t="shared" si="1"/>
        <v>21</v>
      </c>
      <c r="R13" s="524"/>
      <c r="S13" s="522">
        <f t="shared" ref="S13:S26" si="5">S12+K$19</f>
        <v>3</v>
      </c>
      <c r="T13" s="526">
        <f t="shared" si="2"/>
        <v>69</v>
      </c>
      <c r="U13" s="33"/>
      <c r="V13" s="33"/>
      <c r="W13" s="32"/>
      <c r="X13" s="33"/>
      <c r="Y13" s="2"/>
    </row>
    <row r="14" spans="1:25" ht="18" customHeight="1" thickBot="1">
      <c r="A14" s="2"/>
      <c r="B14" s="29"/>
      <c r="C14" s="29"/>
      <c r="D14" s="672"/>
      <c r="E14" s="672"/>
      <c r="F14" s="672"/>
      <c r="G14" s="672"/>
      <c r="H14" s="30"/>
      <c r="I14" s="12"/>
      <c r="J14" s="38">
        <v>16</v>
      </c>
      <c r="K14" s="39">
        <v>7</v>
      </c>
      <c r="L14" s="40"/>
      <c r="M14" s="522">
        <f t="shared" si="3"/>
        <v>4</v>
      </c>
      <c r="N14" s="523">
        <f t="shared" si="0"/>
        <v>64</v>
      </c>
      <c r="O14" s="524"/>
      <c r="P14" s="522">
        <f t="shared" si="4"/>
        <v>4</v>
      </c>
      <c r="Q14" s="525">
        <f t="shared" si="1"/>
        <v>28</v>
      </c>
      <c r="R14" s="524"/>
      <c r="S14" s="522">
        <f t="shared" si="5"/>
        <v>4</v>
      </c>
      <c r="T14" s="526">
        <f t="shared" si="2"/>
        <v>92</v>
      </c>
      <c r="U14" s="33"/>
      <c r="V14" s="33"/>
      <c r="W14" s="32"/>
      <c r="X14" s="41"/>
      <c r="Y14" s="2"/>
    </row>
    <row r="15" spans="1:25" ht="18" customHeight="1">
      <c r="A15" s="2"/>
      <c r="B15" s="34"/>
      <c r="C15" s="34"/>
      <c r="D15" s="672"/>
      <c r="E15" s="672"/>
      <c r="F15" s="672"/>
      <c r="G15" s="672"/>
      <c r="H15" s="30"/>
      <c r="I15" s="12"/>
      <c r="J15" s="42"/>
      <c r="K15" s="43"/>
      <c r="M15" s="522">
        <f t="shared" si="3"/>
        <v>5</v>
      </c>
      <c r="N15" s="523">
        <f t="shared" si="0"/>
        <v>80</v>
      </c>
      <c r="O15" s="524"/>
      <c r="P15" s="522">
        <f t="shared" si="4"/>
        <v>5</v>
      </c>
      <c r="Q15" s="525">
        <f t="shared" si="1"/>
        <v>35</v>
      </c>
      <c r="R15" s="524"/>
      <c r="S15" s="522">
        <f t="shared" si="5"/>
        <v>5</v>
      </c>
      <c r="T15" s="526">
        <f t="shared" si="2"/>
        <v>115</v>
      </c>
      <c r="U15" s="795"/>
      <c r="V15" s="795"/>
      <c r="W15" s="32"/>
      <c r="X15" s="41"/>
      <c r="Y15" s="2"/>
    </row>
    <row r="16" spans="1:25" ht="18" customHeight="1">
      <c r="A16" s="2"/>
      <c r="B16" s="34"/>
      <c r="C16" s="29"/>
      <c r="D16" s="672"/>
      <c r="E16" s="672"/>
      <c r="F16" s="672"/>
      <c r="G16" s="672"/>
      <c r="H16" s="30"/>
      <c r="I16" s="12"/>
      <c r="J16" s="796" t="s">
        <v>15</v>
      </c>
      <c r="K16" s="796"/>
      <c r="M16" s="522">
        <f t="shared" si="3"/>
        <v>6</v>
      </c>
      <c r="N16" s="523">
        <f t="shared" si="0"/>
        <v>96</v>
      </c>
      <c r="O16" s="524"/>
      <c r="P16" s="522">
        <f t="shared" si="4"/>
        <v>6</v>
      </c>
      <c r="Q16" s="525">
        <f t="shared" si="1"/>
        <v>42</v>
      </c>
      <c r="R16" s="524"/>
      <c r="S16" s="522">
        <f t="shared" si="5"/>
        <v>6</v>
      </c>
      <c r="T16" s="526">
        <f t="shared" si="2"/>
        <v>138</v>
      </c>
      <c r="U16" s="33"/>
      <c r="V16" s="33"/>
      <c r="W16" s="32"/>
      <c r="X16" s="41"/>
      <c r="Y16" s="2"/>
    </row>
    <row r="17" spans="1:25" ht="18" customHeight="1">
      <c r="A17" s="2"/>
      <c r="B17" s="34"/>
      <c r="C17" s="29"/>
      <c r="D17" s="672"/>
      <c r="E17" s="672"/>
      <c r="F17" s="672"/>
      <c r="G17" s="672"/>
      <c r="H17" s="44"/>
      <c r="I17" s="12"/>
      <c r="J17" s="797" t="s">
        <v>16</v>
      </c>
      <c r="K17" s="798">
        <v>1</v>
      </c>
      <c r="M17" s="522">
        <f t="shared" si="3"/>
        <v>7</v>
      </c>
      <c r="N17" s="523">
        <f t="shared" si="0"/>
        <v>112</v>
      </c>
      <c r="O17" s="524"/>
      <c r="P17" s="522">
        <f t="shared" si="4"/>
        <v>7</v>
      </c>
      <c r="Q17" s="525">
        <f t="shared" si="1"/>
        <v>49</v>
      </c>
      <c r="R17" s="524"/>
      <c r="S17" s="522">
        <f t="shared" si="5"/>
        <v>7</v>
      </c>
      <c r="T17" s="526">
        <f t="shared" si="2"/>
        <v>161</v>
      </c>
      <c r="U17" s="33"/>
      <c r="V17" s="33"/>
      <c r="W17" s="32"/>
      <c r="X17" s="41"/>
      <c r="Y17" s="2"/>
    </row>
    <row r="18" spans="1:25" ht="18" customHeight="1">
      <c r="A18" s="2"/>
      <c r="B18" s="34"/>
      <c r="C18" s="29">
        <v>2</v>
      </c>
      <c r="D18" s="799" t="s">
        <v>17</v>
      </c>
      <c r="E18" s="799"/>
      <c r="F18" s="799"/>
      <c r="G18" s="799"/>
      <c r="H18" s="44"/>
      <c r="I18" s="12"/>
      <c r="J18" s="797"/>
      <c r="K18" s="798"/>
      <c r="M18" s="522">
        <f t="shared" si="3"/>
        <v>8</v>
      </c>
      <c r="N18" s="523">
        <f t="shared" si="0"/>
        <v>128</v>
      </c>
      <c r="O18" s="524"/>
      <c r="P18" s="522">
        <f t="shared" si="4"/>
        <v>8</v>
      </c>
      <c r="Q18" s="525">
        <f t="shared" si="1"/>
        <v>56</v>
      </c>
      <c r="R18" s="524"/>
      <c r="S18" s="522">
        <f t="shared" si="5"/>
        <v>8</v>
      </c>
      <c r="T18" s="526">
        <f t="shared" si="2"/>
        <v>184</v>
      </c>
      <c r="U18" s="795"/>
      <c r="V18" s="795"/>
      <c r="W18" s="32"/>
      <c r="X18" s="41"/>
      <c r="Y18" s="2"/>
    </row>
    <row r="19" spans="1:25" ht="18" customHeight="1">
      <c r="A19" s="2"/>
      <c r="B19" s="34"/>
      <c r="C19" s="29"/>
      <c r="D19" s="799"/>
      <c r="E19" s="799"/>
      <c r="F19" s="799"/>
      <c r="G19" s="799"/>
      <c r="H19" s="30"/>
      <c r="I19" s="12"/>
      <c r="J19" s="800" t="s">
        <v>18</v>
      </c>
      <c r="K19" s="801">
        <v>1</v>
      </c>
      <c r="M19" s="522">
        <f t="shared" si="3"/>
        <v>9</v>
      </c>
      <c r="N19" s="523">
        <f t="shared" si="0"/>
        <v>144</v>
      </c>
      <c r="O19" s="524"/>
      <c r="P19" s="522">
        <f t="shared" si="4"/>
        <v>9</v>
      </c>
      <c r="Q19" s="525">
        <f t="shared" si="1"/>
        <v>63</v>
      </c>
      <c r="R19" s="524"/>
      <c r="S19" s="522">
        <f t="shared" si="5"/>
        <v>9</v>
      </c>
      <c r="T19" s="526">
        <f t="shared" si="2"/>
        <v>207</v>
      </c>
      <c r="U19" s="45"/>
      <c r="V19" s="33"/>
      <c r="W19" s="32"/>
      <c r="X19" s="41"/>
      <c r="Y19" s="2"/>
    </row>
    <row r="20" spans="1:25" ht="18" customHeight="1">
      <c r="A20" s="2"/>
      <c r="B20" s="46"/>
      <c r="C20" s="29"/>
      <c r="D20" s="799"/>
      <c r="E20" s="799"/>
      <c r="F20" s="799"/>
      <c r="G20" s="799"/>
      <c r="H20" s="30"/>
      <c r="I20" s="12"/>
      <c r="J20" s="800"/>
      <c r="K20" s="801"/>
      <c r="M20" s="522">
        <f t="shared" si="3"/>
        <v>10</v>
      </c>
      <c r="N20" s="523">
        <f t="shared" si="0"/>
        <v>160</v>
      </c>
      <c r="O20" s="524"/>
      <c r="P20" s="522">
        <f t="shared" si="4"/>
        <v>10</v>
      </c>
      <c r="Q20" s="525">
        <f t="shared" si="1"/>
        <v>70</v>
      </c>
      <c r="R20" s="524"/>
      <c r="S20" s="522">
        <f t="shared" si="5"/>
        <v>10</v>
      </c>
      <c r="T20" s="526">
        <f t="shared" si="2"/>
        <v>230</v>
      </c>
      <c r="U20" s="45"/>
      <c r="V20" s="33"/>
      <c r="W20" s="32"/>
      <c r="X20" s="41"/>
      <c r="Y20" s="2"/>
    </row>
    <row r="21" spans="1:25" ht="18" customHeight="1">
      <c r="A21" s="2"/>
      <c r="B21" s="34"/>
      <c r="C21" s="29">
        <v>3</v>
      </c>
      <c r="D21" s="672" t="s">
        <v>19</v>
      </c>
      <c r="E21" s="672"/>
      <c r="F21" s="672"/>
      <c r="G21" s="672"/>
      <c r="H21" s="30"/>
      <c r="I21" s="12"/>
      <c r="J21" s="796"/>
      <c r="K21" s="796"/>
      <c r="M21" s="522">
        <f t="shared" si="3"/>
        <v>11</v>
      </c>
      <c r="N21" s="523">
        <f t="shared" si="0"/>
        <v>176</v>
      </c>
      <c r="O21" s="524"/>
      <c r="P21" s="522">
        <f t="shared" si="4"/>
        <v>11</v>
      </c>
      <c r="Q21" s="525">
        <f t="shared" si="1"/>
        <v>77</v>
      </c>
      <c r="R21" s="524"/>
      <c r="S21" s="522">
        <f t="shared" si="5"/>
        <v>11</v>
      </c>
      <c r="T21" s="526">
        <f t="shared" si="2"/>
        <v>253</v>
      </c>
      <c r="U21" s="795"/>
      <c r="V21" s="795"/>
      <c r="W21" s="32"/>
      <c r="X21" s="41"/>
      <c r="Y21" s="2"/>
    </row>
    <row r="22" spans="1:25" ht="18" customHeight="1">
      <c r="A22" s="2"/>
      <c r="B22" s="7"/>
      <c r="C22" s="44"/>
      <c r="D22" s="672"/>
      <c r="E22" s="672"/>
      <c r="F22" s="672"/>
      <c r="G22" s="672"/>
      <c r="H22" s="30"/>
      <c r="I22" s="12"/>
      <c r="J22" s="4"/>
      <c r="K22" s="4"/>
      <c r="M22" s="522">
        <f t="shared" si="3"/>
        <v>12</v>
      </c>
      <c r="N22" s="523">
        <f t="shared" si="0"/>
        <v>192</v>
      </c>
      <c r="O22" s="524"/>
      <c r="P22" s="522">
        <f t="shared" si="4"/>
        <v>12</v>
      </c>
      <c r="Q22" s="525">
        <f t="shared" si="1"/>
        <v>84</v>
      </c>
      <c r="R22" s="524"/>
      <c r="S22" s="522">
        <f t="shared" si="5"/>
        <v>12</v>
      </c>
      <c r="T22" s="526">
        <f t="shared" si="2"/>
        <v>276</v>
      </c>
      <c r="U22" s="45"/>
      <c r="V22" s="33"/>
      <c r="W22" s="41"/>
      <c r="X22" s="41"/>
      <c r="Y22" s="2"/>
    </row>
    <row r="23" spans="1:25" ht="18" customHeight="1">
      <c r="A23" s="2"/>
      <c r="B23" s="44"/>
      <c r="C23" s="29">
        <v>4</v>
      </c>
      <c r="D23" s="802" t="s">
        <v>20</v>
      </c>
      <c r="E23" s="802"/>
      <c r="F23" s="802"/>
      <c r="G23" s="802"/>
      <c r="H23" s="30"/>
      <c r="I23" s="12"/>
      <c r="J23" s="4"/>
      <c r="K23" s="4"/>
      <c r="M23" s="522">
        <f t="shared" si="3"/>
        <v>13</v>
      </c>
      <c r="N23" s="523">
        <f t="shared" si="0"/>
        <v>208</v>
      </c>
      <c r="O23" s="524"/>
      <c r="P23" s="522">
        <f t="shared" si="4"/>
        <v>13</v>
      </c>
      <c r="Q23" s="525">
        <f t="shared" si="1"/>
        <v>91</v>
      </c>
      <c r="R23" s="524"/>
      <c r="S23" s="522">
        <f t="shared" si="5"/>
        <v>13</v>
      </c>
      <c r="T23" s="526">
        <f t="shared" si="2"/>
        <v>299</v>
      </c>
      <c r="U23" s="45"/>
      <c r="V23" s="33"/>
      <c r="W23" s="41"/>
      <c r="X23" s="41"/>
      <c r="Y23" s="2"/>
    </row>
    <row r="24" spans="1:25" ht="18" customHeight="1">
      <c r="A24" s="2"/>
      <c r="B24" s="44"/>
      <c r="C24" s="29"/>
      <c r="D24" s="802"/>
      <c r="E24" s="802"/>
      <c r="F24" s="802"/>
      <c r="G24" s="802"/>
      <c r="H24" s="30"/>
      <c r="I24" s="12"/>
      <c r="J24" s="4"/>
      <c r="K24" s="4"/>
      <c r="M24" s="522">
        <f t="shared" si="3"/>
        <v>14</v>
      </c>
      <c r="N24" s="523">
        <f t="shared" si="0"/>
        <v>224</v>
      </c>
      <c r="O24" s="524"/>
      <c r="P24" s="522">
        <f t="shared" si="4"/>
        <v>14</v>
      </c>
      <c r="Q24" s="525">
        <f t="shared" si="1"/>
        <v>98</v>
      </c>
      <c r="R24" s="524"/>
      <c r="S24" s="522">
        <f t="shared" si="5"/>
        <v>14</v>
      </c>
      <c r="T24" s="526">
        <f t="shared" si="2"/>
        <v>322</v>
      </c>
      <c r="U24" s="41"/>
      <c r="V24" s="41"/>
      <c r="W24" s="41"/>
      <c r="X24" s="41"/>
      <c r="Y24" s="2"/>
    </row>
    <row r="25" spans="1:25" ht="18" customHeight="1">
      <c r="A25" s="2"/>
      <c r="B25" s="44"/>
      <c r="C25" s="29"/>
      <c r="D25" s="672" t="s">
        <v>21</v>
      </c>
      <c r="E25" s="672"/>
      <c r="F25" s="672"/>
      <c r="G25" s="672"/>
      <c r="H25" s="30"/>
      <c r="I25" s="12"/>
      <c r="J25" s="42"/>
      <c r="K25" s="43"/>
      <c r="M25" s="522">
        <f t="shared" si="3"/>
        <v>15</v>
      </c>
      <c r="N25" s="523">
        <f t="shared" si="0"/>
        <v>240</v>
      </c>
      <c r="O25" s="524"/>
      <c r="P25" s="522">
        <f t="shared" si="4"/>
        <v>15</v>
      </c>
      <c r="Q25" s="525">
        <f t="shared" si="1"/>
        <v>105</v>
      </c>
      <c r="R25" s="524"/>
      <c r="S25" s="522">
        <f t="shared" si="5"/>
        <v>15</v>
      </c>
      <c r="T25" s="526">
        <f t="shared" si="2"/>
        <v>345</v>
      </c>
      <c r="U25" s="41"/>
      <c r="V25" s="41"/>
      <c r="W25" s="41"/>
      <c r="X25" s="41"/>
      <c r="Y25" s="2"/>
    </row>
    <row r="26" spans="1:25" ht="18" customHeight="1">
      <c r="A26" s="2"/>
      <c r="B26" s="44"/>
      <c r="C26" s="29">
        <v>5</v>
      </c>
      <c r="D26" s="672"/>
      <c r="E26" s="672"/>
      <c r="F26" s="672"/>
      <c r="G26" s="672"/>
      <c r="H26" s="30"/>
      <c r="I26" s="12"/>
      <c r="J26" s="42"/>
      <c r="K26" s="43"/>
      <c r="M26" s="522">
        <f t="shared" si="3"/>
        <v>16</v>
      </c>
      <c r="N26" s="523">
        <f t="shared" si="0"/>
        <v>256</v>
      </c>
      <c r="O26" s="524"/>
      <c r="P26" s="522">
        <f t="shared" si="4"/>
        <v>16</v>
      </c>
      <c r="Q26" s="525">
        <f t="shared" si="1"/>
        <v>112</v>
      </c>
      <c r="R26" s="524"/>
      <c r="S26" s="522">
        <f t="shared" si="5"/>
        <v>16</v>
      </c>
      <c r="T26" s="526">
        <f t="shared" si="2"/>
        <v>368</v>
      </c>
      <c r="U26" s="41"/>
      <c r="V26" s="41"/>
      <c r="W26" s="41"/>
      <c r="X26" s="41"/>
      <c r="Y26" s="2"/>
    </row>
    <row r="27" spans="1:25" ht="18" customHeight="1">
      <c r="A27" s="2"/>
      <c r="B27" s="44"/>
      <c r="C27" s="29"/>
      <c r="D27" s="672"/>
      <c r="E27" s="672"/>
      <c r="F27" s="672"/>
      <c r="G27" s="672"/>
      <c r="H27" s="30"/>
      <c r="I27" s="12"/>
      <c r="J27" s="42"/>
      <c r="K27" s="43"/>
      <c r="M27" s="527"/>
      <c r="N27" s="527"/>
      <c r="O27" s="527"/>
      <c r="P27" s="527"/>
      <c r="Q27" s="527"/>
      <c r="R27" s="527"/>
      <c r="S27" s="527"/>
      <c r="T27" s="527"/>
      <c r="U27" s="41"/>
      <c r="V27" s="41"/>
      <c r="W27" s="41"/>
      <c r="X27" s="41"/>
      <c r="Y27" s="2"/>
    </row>
    <row r="28" spans="1:25" ht="18" customHeight="1">
      <c r="A28" s="2"/>
      <c r="B28" s="7"/>
      <c r="C28" s="29"/>
      <c r="D28" s="672"/>
      <c r="E28" s="672"/>
      <c r="F28" s="672"/>
      <c r="G28" s="672"/>
      <c r="H28" s="30"/>
      <c r="I28" s="12"/>
      <c r="J28" s="42"/>
      <c r="K28" s="43"/>
      <c r="M28" s="459"/>
      <c r="N28" s="459"/>
      <c r="O28" s="459"/>
      <c r="P28" s="459"/>
      <c r="U28" s="41"/>
      <c r="V28" s="41"/>
      <c r="W28" s="41"/>
      <c r="X28" s="41"/>
      <c r="Y28" s="2"/>
    </row>
    <row r="29" spans="1:25" ht="18" customHeight="1">
      <c r="A29" s="2"/>
      <c r="B29" s="47"/>
      <c r="C29" s="7"/>
      <c r="D29" s="672"/>
      <c r="E29" s="672"/>
      <c r="F29" s="672"/>
      <c r="G29" s="672"/>
      <c r="H29" s="30"/>
      <c r="I29" s="12"/>
      <c r="J29" s="48"/>
      <c r="K29" s="49"/>
      <c r="M29" s="459"/>
      <c r="N29" s="459"/>
      <c r="O29" s="459"/>
      <c r="P29" s="459"/>
      <c r="U29" s="41"/>
      <c r="V29" s="41"/>
      <c r="W29" s="41"/>
      <c r="X29" s="41"/>
      <c r="Y29" s="2"/>
    </row>
    <row r="30" spans="1:25" ht="18" customHeight="1">
      <c r="A30" s="2"/>
      <c r="B30" s="47"/>
      <c r="C30" s="47"/>
      <c r="D30" s="672"/>
      <c r="E30" s="672"/>
      <c r="F30" s="672"/>
      <c r="G30" s="672"/>
      <c r="H30" s="30"/>
      <c r="I30" s="12"/>
      <c r="J30" s="48"/>
      <c r="K30" s="49"/>
      <c r="M30" s="459"/>
      <c r="N30" s="459"/>
      <c r="O30" s="459"/>
      <c r="P30" s="459"/>
      <c r="U30" s="41"/>
      <c r="V30" s="41"/>
      <c r="W30" s="41"/>
      <c r="X30" s="41"/>
      <c r="Y30" s="2"/>
    </row>
    <row r="31" spans="1:25" ht="18" customHeight="1">
      <c r="A31" s="2"/>
      <c r="B31" s="47"/>
      <c r="C31" s="47"/>
      <c r="D31" s="721" t="s">
        <v>22</v>
      </c>
      <c r="E31" s="721"/>
      <c r="F31" s="721"/>
      <c r="G31" s="721"/>
      <c r="H31" s="7"/>
      <c r="I31" s="12"/>
      <c r="J31" s="48"/>
      <c r="K31" s="49"/>
      <c r="L31" s="49"/>
      <c r="M31" s="528"/>
      <c r="N31" s="528"/>
      <c r="O31" s="528"/>
      <c r="P31" s="528"/>
      <c r="Q31" s="513"/>
      <c r="R31" s="513"/>
      <c r="S31" s="513"/>
      <c r="T31" s="513"/>
      <c r="U31" s="41"/>
      <c r="V31" s="41"/>
      <c r="W31" s="41"/>
      <c r="X31" s="41"/>
      <c r="Y31" s="2"/>
    </row>
    <row r="32" spans="1:25" ht="18" customHeight="1">
      <c r="A32" s="2"/>
      <c r="B32" s="7"/>
      <c r="C32" s="29">
        <v>6</v>
      </c>
      <c r="D32" s="721"/>
      <c r="E32" s="721"/>
      <c r="F32" s="721"/>
      <c r="G32" s="721"/>
      <c r="H32" s="7"/>
      <c r="I32" s="12"/>
      <c r="J32" s="48"/>
      <c r="K32" s="49"/>
      <c r="L32" s="49"/>
      <c r="M32" s="528"/>
      <c r="N32" s="528"/>
      <c r="O32" s="528"/>
      <c r="P32" s="528"/>
      <c r="Q32" s="513"/>
      <c r="R32" s="513"/>
      <c r="S32" s="513"/>
      <c r="T32" s="513"/>
      <c r="U32" s="41"/>
      <c r="V32" s="41"/>
      <c r="W32" s="41"/>
      <c r="X32" s="41"/>
      <c r="Y32" s="2"/>
    </row>
    <row r="33" spans="1:25" ht="18" customHeight="1">
      <c r="A33" s="2"/>
      <c r="B33" s="7"/>
      <c r="C33" s="29"/>
      <c r="D33" s="721"/>
      <c r="E33" s="721"/>
      <c r="F33" s="721"/>
      <c r="G33" s="721"/>
      <c r="H33" s="7"/>
      <c r="I33" s="12"/>
      <c r="J33" s="4"/>
      <c r="K33" s="4"/>
      <c r="L33" s="4"/>
      <c r="M33" s="459"/>
      <c r="N33" s="459"/>
      <c r="O33" s="459"/>
      <c r="P33" s="459"/>
      <c r="Q33" s="529"/>
      <c r="R33" s="529"/>
      <c r="S33" s="529"/>
      <c r="T33" s="529"/>
      <c r="U33" s="50"/>
      <c r="V33" s="50"/>
      <c r="W33" s="41"/>
      <c r="X33" s="41"/>
      <c r="Y33" s="2"/>
    </row>
    <row r="34" spans="1:25" ht="18" customHeight="1">
      <c r="A34" s="2"/>
      <c r="B34" s="7"/>
      <c r="C34" s="29">
        <v>7</v>
      </c>
      <c r="D34" s="672" t="s">
        <v>23</v>
      </c>
      <c r="E34" s="672"/>
      <c r="F34" s="672"/>
      <c r="G34" s="672"/>
      <c r="H34" s="7"/>
      <c r="I34" s="12"/>
      <c r="J34" s="48"/>
      <c r="K34" s="49"/>
      <c r="L34" s="49"/>
      <c r="M34" s="528"/>
      <c r="N34" s="528"/>
      <c r="O34" s="528"/>
      <c r="P34" s="528"/>
      <c r="Q34" s="513"/>
      <c r="R34" s="513"/>
      <c r="S34" s="513"/>
      <c r="T34" s="513"/>
      <c r="U34" s="41"/>
      <c r="V34" s="41"/>
      <c r="W34" s="41"/>
      <c r="X34" s="41"/>
      <c r="Y34" s="2"/>
    </row>
    <row r="35" spans="1:25" ht="18" customHeight="1">
      <c r="A35" s="2"/>
      <c r="B35" s="7"/>
      <c r="C35" s="29"/>
      <c r="D35" s="672"/>
      <c r="E35" s="672"/>
      <c r="F35" s="672"/>
      <c r="G35" s="672"/>
      <c r="H35" s="7"/>
      <c r="I35" s="12"/>
      <c r="O35" s="530"/>
      <c r="P35" s="530"/>
      <c r="Q35" s="513"/>
      <c r="R35" s="513"/>
      <c r="S35" s="513"/>
      <c r="T35" s="513"/>
      <c r="U35" s="41"/>
      <c r="V35" s="41"/>
      <c r="W35" s="41"/>
      <c r="X35" s="41"/>
      <c r="Y35" s="2"/>
    </row>
    <row r="36" spans="1:25" ht="18" customHeight="1">
      <c r="A36" s="2"/>
      <c r="B36" s="51"/>
      <c r="C36" s="29">
        <v>8</v>
      </c>
      <c r="D36" s="672" t="s">
        <v>24</v>
      </c>
      <c r="E36" s="672"/>
      <c r="F36" s="672"/>
      <c r="G36" s="672"/>
      <c r="H36" s="7"/>
      <c r="I36" s="12"/>
      <c r="O36" s="531"/>
      <c r="P36" s="531"/>
      <c r="Q36" s="513"/>
      <c r="R36" s="513"/>
      <c r="S36" s="513"/>
      <c r="T36" s="513"/>
      <c r="U36" s="41"/>
      <c r="V36" s="41"/>
      <c r="W36" s="41"/>
      <c r="X36" s="41"/>
      <c r="Y36" s="2"/>
    </row>
    <row r="37" spans="1:25" ht="18" customHeight="1">
      <c r="A37" s="2"/>
      <c r="B37" s="7"/>
      <c r="C37" s="29"/>
      <c r="D37" s="672"/>
      <c r="E37" s="672"/>
      <c r="F37" s="672"/>
      <c r="G37" s="672"/>
      <c r="H37" s="7"/>
      <c r="I37" s="12"/>
      <c r="J37" s="48"/>
      <c r="K37" s="49"/>
      <c r="L37" s="49"/>
      <c r="M37" s="528"/>
      <c r="N37" s="528"/>
      <c r="O37" s="528"/>
      <c r="P37" s="528"/>
      <c r="Q37" s="513"/>
      <c r="R37" s="513"/>
      <c r="S37" s="513"/>
      <c r="T37" s="513"/>
      <c r="U37" s="41"/>
      <c r="V37" s="41"/>
      <c r="W37" s="41"/>
      <c r="X37" s="41"/>
      <c r="Y37" s="2"/>
    </row>
    <row r="38" spans="1:25" ht="18" customHeight="1">
      <c r="A38" s="2"/>
      <c r="B38" s="7"/>
      <c r="C38" s="29"/>
      <c r="D38" s="672" t="s">
        <v>25</v>
      </c>
      <c r="E38" s="672"/>
      <c r="F38" s="672"/>
      <c r="G38" s="672"/>
      <c r="H38" s="7"/>
      <c r="I38" s="12"/>
      <c r="J38" s="785" t="s">
        <v>26</v>
      </c>
      <c r="K38" s="786"/>
      <c r="L38" s="787" t="s">
        <v>27</v>
      </c>
      <c r="M38" s="788"/>
      <c r="N38" s="789"/>
      <c r="O38" s="528"/>
      <c r="P38" s="528"/>
      <c r="Q38" s="513"/>
      <c r="R38" s="513"/>
      <c r="S38" s="513"/>
      <c r="T38" s="513"/>
      <c r="U38" s="41"/>
      <c r="V38" s="41"/>
      <c r="W38" s="41"/>
      <c r="X38" s="41"/>
      <c r="Y38" s="2"/>
    </row>
    <row r="39" spans="1:25" ht="18" customHeight="1">
      <c r="A39" s="2"/>
      <c r="B39" s="7"/>
      <c r="C39" s="29">
        <v>9</v>
      </c>
      <c r="D39" s="672"/>
      <c r="E39" s="672"/>
      <c r="F39" s="672"/>
      <c r="G39" s="672"/>
      <c r="H39" s="7"/>
      <c r="I39" s="12"/>
      <c r="J39" s="790"/>
      <c r="K39" s="791"/>
      <c r="L39" s="792"/>
      <c r="M39" s="793"/>
      <c r="N39" s="794"/>
      <c r="O39" s="528"/>
      <c r="P39" s="528"/>
      <c r="Q39" s="513"/>
      <c r="R39" s="513"/>
      <c r="S39" s="513"/>
      <c r="T39" s="513">
        <f>229/23</f>
        <v>9.9565217391304355</v>
      </c>
      <c r="U39" s="41"/>
      <c r="V39" s="41"/>
      <c r="W39" s="41"/>
      <c r="X39" s="41"/>
      <c r="Y39" s="2"/>
    </row>
    <row r="40" spans="1:25" ht="18" customHeight="1">
      <c r="A40" s="2"/>
      <c r="B40" s="7"/>
      <c r="C40" s="51"/>
      <c r="D40" s="672"/>
      <c r="E40" s="672"/>
      <c r="F40" s="672"/>
      <c r="G40" s="672"/>
      <c r="H40" s="7"/>
      <c r="I40" s="12"/>
      <c r="J40" s="48"/>
      <c r="K40" s="49"/>
      <c r="L40" s="49"/>
      <c r="M40" s="528"/>
      <c r="N40" s="528"/>
      <c r="O40" s="528"/>
      <c r="P40" s="528"/>
      <c r="Q40" s="513"/>
      <c r="R40" s="513"/>
      <c r="S40" s="513"/>
      <c r="T40" s="513"/>
      <c r="U40" s="41"/>
      <c r="V40" s="41"/>
      <c r="W40" s="41"/>
      <c r="X40" s="41"/>
      <c r="Y40" s="2"/>
    </row>
    <row r="41" spans="1:25" ht="18" customHeight="1">
      <c r="A41" s="2"/>
      <c r="B41" s="7"/>
      <c r="C41" s="7"/>
      <c r="D41" s="52"/>
      <c r="E41" s="52"/>
      <c r="F41" s="52"/>
      <c r="G41" s="7"/>
      <c r="H41" s="7"/>
      <c r="I41" s="12"/>
      <c r="J41" s="782"/>
      <c r="K41" s="782"/>
      <c r="L41" s="782"/>
      <c r="M41" s="532"/>
      <c r="N41" s="532"/>
      <c r="O41" s="532"/>
      <c r="P41" s="532"/>
      <c r="Q41" s="513"/>
      <c r="R41" s="513"/>
      <c r="S41" s="513"/>
      <c r="T41" s="513"/>
      <c r="U41" s="41"/>
      <c r="V41" s="41"/>
      <c r="W41" s="41"/>
      <c r="X41" s="41"/>
      <c r="Y41" s="2"/>
    </row>
    <row r="42" spans="1:25" ht="18" customHeight="1">
      <c r="A42" s="53"/>
      <c r="B42" s="54" t="s">
        <v>28</v>
      </c>
      <c r="C42" s="53"/>
      <c r="D42" s="55"/>
      <c r="E42" s="7"/>
      <c r="F42" s="7"/>
      <c r="G42" s="7"/>
      <c r="H42" s="7"/>
      <c r="I42" s="12"/>
      <c r="Q42" s="513"/>
      <c r="R42" s="513"/>
      <c r="S42" s="513"/>
      <c r="T42" s="513"/>
      <c r="U42" s="41"/>
      <c r="V42" s="41"/>
      <c r="W42" s="41"/>
      <c r="X42" s="41"/>
      <c r="Y42" s="2"/>
    </row>
    <row r="43" spans="1:25" ht="18" customHeight="1">
      <c r="A43" s="2"/>
      <c r="B43" s="7"/>
      <c r="C43" s="7"/>
      <c r="D43" s="7"/>
      <c r="E43" s="7"/>
      <c r="F43" s="7"/>
      <c r="G43" s="7"/>
      <c r="H43" s="7"/>
      <c r="I43" s="12"/>
      <c r="Q43" s="513"/>
      <c r="R43" s="513"/>
      <c r="S43" s="513"/>
      <c r="T43" s="513"/>
      <c r="U43" s="41"/>
      <c r="V43" s="41"/>
      <c r="W43" s="41"/>
      <c r="X43" s="41"/>
      <c r="Y43" s="2"/>
    </row>
    <row r="44" spans="1:25" ht="18" customHeight="1">
      <c r="A44" s="2"/>
      <c r="B44" s="7"/>
      <c r="C44" s="7"/>
      <c r="D44" s="695" t="s">
        <v>29</v>
      </c>
      <c r="E44" s="695"/>
      <c r="F44" s="695"/>
      <c r="G44" s="695"/>
      <c r="H44" s="7"/>
      <c r="I44" s="12"/>
      <c r="Q44" s="513"/>
      <c r="R44" s="513"/>
      <c r="S44" s="513"/>
      <c r="T44" s="513"/>
      <c r="U44" s="41"/>
      <c r="V44" s="41"/>
      <c r="W44" s="41"/>
      <c r="X44" s="41"/>
      <c r="Y44" s="2"/>
    </row>
    <row r="45" spans="1:25" ht="18" customHeight="1">
      <c r="A45" s="2"/>
      <c r="B45" s="7"/>
      <c r="C45" s="7"/>
      <c r="D45" s="695"/>
      <c r="E45" s="695"/>
      <c r="F45" s="695"/>
      <c r="G45" s="695"/>
      <c r="H45" s="7"/>
      <c r="I45" s="12"/>
      <c r="Q45" s="513"/>
      <c r="R45" s="513"/>
      <c r="S45" s="513"/>
      <c r="T45" s="513"/>
      <c r="U45" s="41"/>
      <c r="V45" s="41"/>
      <c r="W45" s="41"/>
      <c r="X45" s="41"/>
      <c r="Y45" s="2"/>
    </row>
    <row r="46" spans="1:25" ht="18" customHeight="1">
      <c r="A46" s="2"/>
      <c r="B46" s="7"/>
      <c r="C46" s="7"/>
      <c r="D46" s="695"/>
      <c r="E46" s="695"/>
      <c r="F46" s="695"/>
      <c r="G46" s="695"/>
      <c r="H46" s="7"/>
      <c r="I46" s="12"/>
      <c r="Q46" s="513"/>
      <c r="R46" s="513"/>
      <c r="S46" s="513"/>
      <c r="T46" s="513"/>
      <c r="U46" s="41"/>
      <c r="V46" s="41"/>
      <c r="W46" s="41"/>
      <c r="X46" s="41"/>
      <c r="Y46" s="2"/>
    </row>
    <row r="47" spans="1:25" ht="18" customHeight="1">
      <c r="A47" s="2"/>
      <c r="B47" s="7"/>
      <c r="C47" s="7"/>
      <c r="D47" s="695"/>
      <c r="E47" s="695"/>
      <c r="F47" s="695"/>
      <c r="G47" s="695"/>
      <c r="H47" s="7"/>
      <c r="I47" s="12"/>
      <c r="Q47" s="513"/>
      <c r="R47" s="513"/>
      <c r="S47" s="513"/>
      <c r="T47" s="513"/>
      <c r="U47" s="41"/>
      <c r="V47" s="41"/>
      <c r="W47" s="41"/>
      <c r="X47" s="41"/>
      <c r="Y47" s="2"/>
    </row>
    <row r="48" spans="1:25" ht="18" customHeight="1">
      <c r="A48" s="2"/>
      <c r="B48" s="7"/>
      <c r="C48" s="7"/>
      <c r="D48" s="695"/>
      <c r="E48" s="695"/>
      <c r="F48" s="695"/>
      <c r="G48" s="695"/>
      <c r="H48" s="7"/>
      <c r="I48" s="12"/>
      <c r="Q48" s="513"/>
      <c r="R48" s="513"/>
      <c r="S48" s="513"/>
      <c r="T48" s="513"/>
      <c r="U48" s="41"/>
      <c r="V48" s="41"/>
      <c r="W48" s="41"/>
      <c r="X48" s="41"/>
      <c r="Y48" s="2"/>
    </row>
    <row r="49" spans="1:25" ht="18" customHeight="1">
      <c r="A49" s="2"/>
      <c r="B49" s="7"/>
      <c r="C49" s="7"/>
      <c r="D49" s="56"/>
      <c r="E49" s="56"/>
      <c r="F49" s="56"/>
      <c r="G49" s="56"/>
      <c r="H49" s="7"/>
      <c r="I49" s="12"/>
      <c r="Q49" s="513"/>
      <c r="R49" s="513"/>
      <c r="S49" s="513"/>
      <c r="T49" s="513"/>
      <c r="U49" s="41"/>
      <c r="V49" s="41"/>
      <c r="W49" s="41"/>
      <c r="X49" s="41"/>
      <c r="Y49" s="2"/>
    </row>
    <row r="50" spans="1:25" ht="18" customHeight="1">
      <c r="A50" s="2"/>
      <c r="B50" s="7"/>
      <c r="C50" s="7"/>
      <c r="D50" s="783" t="s">
        <v>30</v>
      </c>
      <c r="E50" s="783"/>
      <c r="F50" s="783"/>
      <c r="G50" s="56"/>
      <c r="H50" s="7"/>
      <c r="I50" s="12"/>
      <c r="Q50" s="513"/>
      <c r="R50" s="513"/>
      <c r="S50" s="513"/>
      <c r="T50" s="513"/>
      <c r="U50" s="41"/>
      <c r="V50" s="41"/>
      <c r="W50" s="41"/>
      <c r="X50" s="41"/>
      <c r="Y50" s="2"/>
    </row>
    <row r="51" spans="1:25" ht="18" customHeight="1">
      <c r="A51" s="2"/>
      <c r="B51" s="7"/>
      <c r="C51" s="7"/>
      <c r="D51" s="783"/>
      <c r="E51" s="783"/>
      <c r="F51" s="783"/>
      <c r="G51" s="56"/>
      <c r="H51" s="7"/>
      <c r="I51" s="12"/>
      <c r="Q51" s="513"/>
      <c r="R51" s="513"/>
      <c r="S51" s="513"/>
      <c r="T51" s="513"/>
      <c r="U51" s="41"/>
      <c r="V51" s="41"/>
      <c r="W51" s="41"/>
      <c r="X51" s="41"/>
      <c r="Y51" s="2"/>
    </row>
    <row r="52" spans="1:25" ht="18" customHeight="1">
      <c r="A52" s="2"/>
      <c r="B52" s="7"/>
      <c r="C52" s="7"/>
      <c r="D52" s="783"/>
      <c r="E52" s="783"/>
      <c r="F52" s="783"/>
      <c r="G52" s="56"/>
      <c r="H52" s="7"/>
      <c r="I52" s="12"/>
      <c r="Q52" s="513"/>
      <c r="R52" s="513"/>
      <c r="S52" s="513"/>
      <c r="T52" s="513"/>
      <c r="U52" s="41"/>
      <c r="V52" s="41"/>
      <c r="W52" s="41"/>
      <c r="X52" s="41"/>
      <c r="Y52" s="2"/>
    </row>
    <row r="53" spans="1:25" ht="18" customHeight="1">
      <c r="A53" s="2"/>
      <c r="B53" s="7"/>
      <c r="C53" s="7"/>
      <c r="D53" s="783"/>
      <c r="E53" s="783"/>
      <c r="F53" s="783"/>
      <c r="G53" s="56"/>
      <c r="H53" s="7"/>
      <c r="I53" s="12"/>
      <c r="Q53" s="513"/>
      <c r="R53" s="513"/>
      <c r="S53" s="513"/>
      <c r="T53" s="513"/>
      <c r="U53" s="41"/>
      <c r="V53" s="41"/>
      <c r="W53" s="41"/>
      <c r="X53" s="41"/>
      <c r="Y53" s="2"/>
    </row>
    <row r="54" spans="1:25" ht="18" customHeight="1">
      <c r="A54" s="2"/>
      <c r="B54" s="7"/>
      <c r="C54" s="7"/>
      <c r="D54" s="7"/>
      <c r="E54" s="7"/>
      <c r="F54" s="7"/>
      <c r="G54" s="7"/>
      <c r="H54" s="7"/>
      <c r="I54" s="12"/>
      <c r="Q54" s="513"/>
      <c r="R54" s="513"/>
      <c r="S54" s="513"/>
      <c r="T54" s="513"/>
      <c r="U54" s="41"/>
      <c r="V54" s="41"/>
      <c r="W54" s="41"/>
      <c r="X54" s="41"/>
      <c r="Y54" s="2"/>
    </row>
    <row r="55" spans="1:25" ht="18" customHeight="1">
      <c r="A55" s="2"/>
      <c r="B55" s="2"/>
      <c r="C55" s="2"/>
      <c r="D55" s="784" t="s">
        <v>31</v>
      </c>
      <c r="E55" s="784"/>
      <c r="F55" s="784"/>
      <c r="G55" s="784"/>
      <c r="H55" s="784"/>
      <c r="I55" s="2"/>
      <c r="J55" s="2"/>
      <c r="K55" s="2"/>
      <c r="L55" s="2"/>
      <c r="M55" s="457"/>
      <c r="N55" s="457"/>
      <c r="O55" s="457"/>
      <c r="P55" s="457"/>
      <c r="Q55" s="457"/>
      <c r="R55" s="457"/>
      <c r="S55" s="457"/>
      <c r="T55" s="457"/>
      <c r="U55" s="2"/>
      <c r="V55" s="2"/>
      <c r="W55" s="2"/>
      <c r="X55" s="2"/>
      <c r="Y55" s="2"/>
    </row>
    <row r="56" spans="1:25" ht="18" customHeight="1">
      <c r="I56" s="12"/>
      <c r="Q56" s="513"/>
      <c r="R56" s="513"/>
      <c r="S56" s="513"/>
      <c r="T56" s="513"/>
      <c r="U56" s="41"/>
      <c r="V56" s="41"/>
      <c r="W56" s="41"/>
      <c r="X56" s="41"/>
    </row>
    <row r="57" spans="1:25" ht="18" customHeight="1">
      <c r="I57" s="12"/>
      <c r="Q57" s="513"/>
      <c r="R57" s="513"/>
      <c r="S57" s="513"/>
      <c r="T57" s="513"/>
      <c r="U57" s="41"/>
      <c r="V57" s="41"/>
      <c r="W57" s="41"/>
      <c r="X57" s="41"/>
    </row>
    <row r="58" spans="1:25" ht="18" customHeight="1">
      <c r="I58" s="12"/>
      <c r="Q58" s="513"/>
      <c r="R58" s="513"/>
      <c r="S58" s="513"/>
      <c r="T58" s="513"/>
      <c r="U58" s="41"/>
      <c r="V58" s="41"/>
      <c r="W58" s="41"/>
      <c r="X58" s="41"/>
    </row>
    <row r="59" spans="1:25" ht="18" customHeight="1">
      <c r="I59" s="12"/>
      <c r="Q59" s="513"/>
      <c r="R59" s="513"/>
      <c r="S59" s="513"/>
      <c r="T59" s="513"/>
      <c r="U59" s="41"/>
      <c r="V59" s="41"/>
      <c r="W59" s="41"/>
      <c r="X59" s="41"/>
    </row>
    <row r="60" spans="1:25" ht="18" customHeight="1">
      <c r="I60" s="12"/>
      <c r="Q60" s="513"/>
      <c r="R60" s="513"/>
      <c r="S60" s="513"/>
      <c r="T60" s="513"/>
      <c r="U60" s="41"/>
      <c r="V60" s="41"/>
      <c r="W60" s="41"/>
      <c r="X60" s="41"/>
    </row>
    <row r="61" spans="1:25" ht="18" customHeight="1">
      <c r="I61" s="12"/>
      <c r="Q61" s="513"/>
      <c r="R61" s="513"/>
      <c r="S61" s="513"/>
      <c r="T61" s="513"/>
      <c r="U61" s="41"/>
      <c r="V61" s="41"/>
      <c r="W61" s="41"/>
      <c r="X61" s="41"/>
    </row>
    <row r="62" spans="1:25" ht="18" customHeight="1">
      <c r="I62" s="12"/>
      <c r="Q62" s="513"/>
      <c r="R62" s="513"/>
      <c r="S62" s="513"/>
      <c r="T62" s="513"/>
      <c r="U62" s="41"/>
      <c r="V62" s="41"/>
      <c r="W62" s="41"/>
      <c r="X62" s="41"/>
    </row>
    <row r="63" spans="1:25" ht="18" customHeight="1">
      <c r="M63" s="533"/>
      <c r="U63" s="57"/>
      <c r="V63" s="57"/>
      <c r="W63" s="57"/>
      <c r="X63" s="58"/>
    </row>
    <row r="64" spans="1:25" ht="18" customHeight="1">
      <c r="M64" s="533"/>
      <c r="U64" s="57"/>
      <c r="V64" s="57"/>
      <c r="W64" s="57"/>
      <c r="X64" s="58"/>
    </row>
    <row r="65" spans="13:24" ht="18" customHeight="1">
      <c r="M65" s="533"/>
      <c r="U65" s="57"/>
      <c r="V65" s="57"/>
      <c r="W65" s="57"/>
      <c r="X65" s="58"/>
    </row>
    <row r="66" spans="13:24" ht="18" customHeight="1">
      <c r="M66" s="533"/>
      <c r="U66" s="57"/>
      <c r="V66" s="57"/>
      <c r="W66" s="57"/>
      <c r="X66" s="58"/>
    </row>
    <row r="67" spans="13:24" ht="18" customHeight="1">
      <c r="M67" s="533"/>
      <c r="U67" s="57"/>
      <c r="V67" s="57"/>
      <c r="W67" s="57"/>
      <c r="X67" s="58"/>
    </row>
    <row r="68" spans="13:24" ht="18" customHeight="1">
      <c r="M68" s="533"/>
      <c r="U68" s="59"/>
      <c r="V68" s="57"/>
      <c r="W68" s="57"/>
      <c r="X68" s="58"/>
    </row>
    <row r="69" spans="13:24" ht="18" customHeight="1">
      <c r="M69" s="533"/>
      <c r="U69" s="59"/>
      <c r="V69" s="57"/>
      <c r="W69" s="57"/>
      <c r="X69" s="58"/>
    </row>
    <row r="70" spans="13:24" ht="18" customHeight="1">
      <c r="M70" s="533"/>
      <c r="U70" s="59"/>
      <c r="V70" s="57"/>
      <c r="W70" s="57"/>
      <c r="X70" s="58"/>
    </row>
    <row r="71" spans="13:24" ht="18" customHeight="1">
      <c r="M71" s="533"/>
      <c r="U71" s="59"/>
      <c r="V71" s="57"/>
      <c r="W71" s="57"/>
      <c r="X71" s="58"/>
    </row>
    <row r="72" spans="13:24" ht="18" customHeight="1">
      <c r="M72" s="533"/>
      <c r="U72" s="59"/>
      <c r="V72" s="57"/>
      <c r="W72" s="57"/>
      <c r="X72" s="58"/>
    </row>
    <row r="73" spans="13:24" ht="18" customHeight="1">
      <c r="M73" s="533"/>
      <c r="U73" s="59"/>
      <c r="V73" s="57"/>
      <c r="W73" s="57"/>
      <c r="X73" s="58"/>
    </row>
    <row r="74" spans="13:24" ht="18" customHeight="1">
      <c r="M74" s="533"/>
      <c r="U74" s="59"/>
      <c r="V74" s="57"/>
      <c r="W74" s="57"/>
      <c r="X74" s="58"/>
    </row>
    <row r="75" spans="13:24" ht="18" customHeight="1">
      <c r="M75" s="533"/>
      <c r="U75" s="59"/>
      <c r="V75" s="57"/>
      <c r="W75" s="57"/>
      <c r="X75" s="58"/>
    </row>
    <row r="76" spans="13:24" ht="18" customHeight="1">
      <c r="M76" s="533"/>
      <c r="U76" s="59"/>
      <c r="V76" s="57"/>
      <c r="W76" s="57"/>
      <c r="X76" s="58"/>
    </row>
    <row r="77" spans="13:24" ht="18" customHeight="1">
      <c r="M77" s="533"/>
      <c r="U77" s="59"/>
      <c r="V77" s="57"/>
      <c r="W77" s="57"/>
      <c r="X77" s="58"/>
    </row>
    <row r="78" spans="13:24" ht="18" customHeight="1">
      <c r="M78" s="533"/>
      <c r="U78" s="59"/>
      <c r="V78" s="57"/>
      <c r="W78" s="57"/>
      <c r="X78" s="58"/>
    </row>
    <row r="79" spans="13:24" ht="18" customHeight="1">
      <c r="M79" s="533"/>
      <c r="U79" s="59"/>
      <c r="V79" s="57"/>
      <c r="W79" s="57"/>
      <c r="X79" s="58"/>
    </row>
    <row r="80" spans="13:24" ht="18" customHeight="1">
      <c r="M80" s="533"/>
      <c r="U80" s="59"/>
      <c r="V80" s="57"/>
      <c r="W80" s="57"/>
      <c r="X80" s="58"/>
    </row>
    <row r="81" spans="13:24" ht="18" customHeight="1">
      <c r="M81" s="533"/>
      <c r="U81" s="59"/>
      <c r="V81" s="57"/>
      <c r="W81" s="57"/>
      <c r="X81" s="58"/>
    </row>
    <row r="82" spans="13:24" ht="18" customHeight="1">
      <c r="M82" s="533"/>
      <c r="U82" s="59"/>
      <c r="V82" s="57"/>
      <c r="W82" s="57"/>
      <c r="X82" s="58"/>
    </row>
    <row r="83" spans="13:24" ht="18" customHeight="1">
      <c r="M83" s="533"/>
      <c r="U83" s="59"/>
      <c r="V83" s="57"/>
      <c r="W83" s="57"/>
      <c r="X83" s="58"/>
    </row>
    <row r="84" spans="13:24" ht="18" customHeight="1">
      <c r="M84" s="533"/>
      <c r="U84" s="59"/>
      <c r="V84" s="57"/>
      <c r="W84" s="57"/>
      <c r="X84" s="58"/>
    </row>
    <row r="85" spans="13:24" ht="18" customHeight="1">
      <c r="M85" s="533"/>
      <c r="U85" s="59"/>
      <c r="V85" s="57"/>
      <c r="W85" s="57"/>
      <c r="X85" s="58"/>
    </row>
    <row r="86" spans="13:24" ht="18" customHeight="1">
      <c r="M86" s="533"/>
      <c r="U86" s="59"/>
      <c r="V86" s="57"/>
      <c r="W86" s="57"/>
      <c r="X86" s="58"/>
    </row>
    <row r="87" spans="13:24" ht="18" customHeight="1">
      <c r="M87" s="533"/>
      <c r="U87" s="59"/>
      <c r="V87" s="57"/>
      <c r="W87" s="57"/>
      <c r="X87" s="58"/>
    </row>
    <row r="88" spans="13:24" ht="18" customHeight="1">
      <c r="M88" s="533"/>
      <c r="U88" s="59"/>
      <c r="V88" s="57"/>
      <c r="W88" s="57"/>
      <c r="X88" s="58"/>
    </row>
    <row r="89" spans="13:24" ht="18" customHeight="1">
      <c r="M89" s="533"/>
      <c r="U89" s="59"/>
      <c r="V89" s="57"/>
      <c r="W89" s="57"/>
      <c r="X89" s="58"/>
    </row>
    <row r="90" spans="13:24" ht="18" customHeight="1">
      <c r="M90" s="533"/>
      <c r="U90" s="59"/>
      <c r="V90" s="57"/>
      <c r="W90" s="57"/>
      <c r="X90" s="58"/>
    </row>
    <row r="91" spans="13:24" ht="18" customHeight="1">
      <c r="M91" s="533"/>
      <c r="U91" s="59"/>
      <c r="V91" s="57"/>
      <c r="W91" s="57"/>
      <c r="X91" s="58"/>
    </row>
    <row r="92" spans="13:24" ht="18" customHeight="1">
      <c r="M92" s="533"/>
      <c r="U92" s="59"/>
      <c r="V92" s="57"/>
      <c r="W92" s="57"/>
      <c r="X92" s="58"/>
    </row>
    <row r="93" spans="13:24" ht="18" customHeight="1">
      <c r="M93" s="533"/>
      <c r="U93" s="59"/>
      <c r="V93" s="57"/>
      <c r="W93" s="57"/>
      <c r="X93" s="58"/>
    </row>
    <row r="94" spans="13:24" ht="18" customHeight="1">
      <c r="M94" s="533"/>
      <c r="U94" s="59"/>
      <c r="V94" s="57"/>
      <c r="W94" s="57"/>
      <c r="X94" s="58"/>
    </row>
    <row r="95" spans="13:24" ht="18" customHeight="1">
      <c r="M95" s="533"/>
      <c r="U95" s="59"/>
      <c r="V95" s="57"/>
      <c r="W95" s="57"/>
      <c r="X95" s="58"/>
    </row>
    <row r="96" spans="13:24" ht="18" customHeight="1">
      <c r="M96" s="533"/>
      <c r="U96" s="59"/>
      <c r="V96" s="57"/>
      <c r="W96" s="57"/>
      <c r="X96" s="58"/>
    </row>
    <row r="97" spans="9:24" ht="18" customHeight="1">
      <c r="M97" s="533"/>
      <c r="U97" s="59"/>
      <c r="V97" s="57"/>
      <c r="W97" s="57"/>
      <c r="X97" s="58"/>
    </row>
    <row r="98" spans="9:24" ht="18" customHeight="1">
      <c r="M98" s="533"/>
      <c r="U98" s="59"/>
      <c r="V98" s="57"/>
      <c r="W98" s="57"/>
      <c r="X98" s="58"/>
    </row>
    <row r="99" spans="9:24" ht="18" customHeight="1">
      <c r="M99" s="533"/>
      <c r="U99" s="59"/>
      <c r="V99" s="57"/>
      <c r="W99" s="57"/>
      <c r="X99" s="58"/>
    </row>
    <row r="100" spans="9:24" ht="18" customHeight="1">
      <c r="M100" s="533"/>
      <c r="U100" s="59"/>
      <c r="V100" s="57"/>
      <c r="W100" s="57"/>
      <c r="X100" s="58"/>
    </row>
    <row r="101" spans="9:24" ht="18" customHeight="1">
      <c r="M101" s="533"/>
      <c r="U101" s="59"/>
      <c r="V101" s="57"/>
      <c r="W101" s="57"/>
      <c r="X101" s="58"/>
    </row>
    <row r="102" spans="9:24" ht="18" customHeight="1">
      <c r="M102" s="533"/>
      <c r="U102" s="59"/>
      <c r="V102" s="57"/>
      <c r="W102" s="57"/>
      <c r="X102" s="58"/>
    </row>
    <row r="103" spans="9:24" ht="18" customHeight="1">
      <c r="M103" s="533"/>
      <c r="U103" s="59"/>
      <c r="V103" s="57"/>
      <c r="W103" s="57"/>
      <c r="X103" s="58"/>
    </row>
    <row r="104" spans="9:24" ht="18" customHeight="1">
      <c r="M104" s="533"/>
      <c r="U104" s="59"/>
      <c r="V104" s="57"/>
      <c r="W104" s="57"/>
      <c r="X104" s="58"/>
    </row>
    <row r="105" spans="9:24" ht="18" customHeight="1">
      <c r="M105" s="533"/>
      <c r="U105" s="59"/>
      <c r="V105" s="57"/>
      <c r="W105" s="57"/>
      <c r="X105" s="58"/>
    </row>
    <row r="106" spans="9:24" ht="18" customHeight="1">
      <c r="M106" s="533"/>
      <c r="U106" s="59"/>
      <c r="V106" s="57"/>
      <c r="W106" s="57"/>
      <c r="X106" s="58"/>
    </row>
    <row r="107" spans="9:24" ht="18" customHeight="1">
      <c r="I107" s="60"/>
      <c r="J107" s="61"/>
      <c r="K107" s="61"/>
      <c r="L107" s="61"/>
      <c r="M107" s="534"/>
      <c r="N107" s="534"/>
      <c r="O107" s="534"/>
      <c r="P107" s="534"/>
      <c r="Q107" s="535"/>
      <c r="R107" s="535"/>
      <c r="S107" s="535"/>
      <c r="T107" s="535"/>
      <c r="U107" s="60"/>
      <c r="V107" s="60"/>
      <c r="W107" s="60"/>
      <c r="X107" s="60"/>
    </row>
    <row r="108" spans="9:24" ht="18" customHeight="1">
      <c r="I108" s="60"/>
      <c r="J108" s="61"/>
      <c r="K108" s="61"/>
      <c r="L108" s="61"/>
      <c r="M108" s="534"/>
      <c r="N108" s="534"/>
      <c r="O108" s="534"/>
      <c r="P108" s="534"/>
      <c r="Q108" s="535"/>
      <c r="R108" s="535"/>
      <c r="S108" s="535"/>
      <c r="T108" s="535"/>
      <c r="U108" s="60"/>
      <c r="V108" s="60"/>
      <c r="W108" s="60"/>
      <c r="X108" s="60"/>
    </row>
    <row r="109" spans="9:24" ht="18" customHeight="1">
      <c r="I109" s="60"/>
      <c r="J109" s="61"/>
      <c r="K109" s="61"/>
      <c r="L109" s="61"/>
      <c r="M109" s="534"/>
      <c r="N109" s="534"/>
      <c r="O109" s="534"/>
      <c r="P109" s="534"/>
      <c r="Q109" s="535"/>
      <c r="R109" s="535"/>
      <c r="S109" s="535"/>
      <c r="T109" s="535"/>
      <c r="U109" s="60"/>
      <c r="V109" s="60"/>
      <c r="W109" s="60"/>
      <c r="X109" s="60"/>
    </row>
    <row r="110" spans="9:24" ht="18" customHeight="1">
      <c r="V110" s="58"/>
      <c r="W110" s="58"/>
      <c r="X110" s="58"/>
    </row>
  </sheetData>
  <mergeCells count="36">
    <mergeCell ref="D2:G5"/>
    <mergeCell ref="J2:U5"/>
    <mergeCell ref="C8:G12"/>
    <mergeCell ref="J8:K8"/>
    <mergeCell ref="M8:T8"/>
    <mergeCell ref="M9:N9"/>
    <mergeCell ref="P9:Q9"/>
    <mergeCell ref="S9:T9"/>
    <mergeCell ref="J12:K12"/>
    <mergeCell ref="U12:V12"/>
    <mergeCell ref="D31:G33"/>
    <mergeCell ref="D13:G17"/>
    <mergeCell ref="U15:V15"/>
    <mergeCell ref="J16:K16"/>
    <mergeCell ref="J17:J18"/>
    <mergeCell ref="K17:K18"/>
    <mergeCell ref="D18:G20"/>
    <mergeCell ref="U18:V18"/>
    <mergeCell ref="J19:J20"/>
    <mergeCell ref="K19:K20"/>
    <mergeCell ref="D21:G22"/>
    <mergeCell ref="J21:K21"/>
    <mergeCell ref="U21:V21"/>
    <mergeCell ref="D23:G24"/>
    <mergeCell ref="D25:G30"/>
    <mergeCell ref="J41:L41"/>
    <mergeCell ref="D44:G48"/>
    <mergeCell ref="D50:F53"/>
    <mergeCell ref="D55:H55"/>
    <mergeCell ref="D34:G35"/>
    <mergeCell ref="D36:G37"/>
    <mergeCell ref="D38:G40"/>
    <mergeCell ref="J38:K38"/>
    <mergeCell ref="L38:N38"/>
    <mergeCell ref="J39:K39"/>
    <mergeCell ref="L39:N39"/>
  </mergeCells>
  <hyperlinks>
    <hyperlink ref="D50" r:id="rId1" xr:uid="{6E736D31-8CA0-42CE-9A9B-2F3184AFED3C}"/>
  </hyperlinks>
  <pageMargins left="0.75" right="0.75" top="1" bottom="1" header="0.5" footer="0.5"/>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1CB48-014F-4BFC-A520-74C246620338}">
  <sheetPr>
    <tabColor rgb="FF00B050"/>
  </sheetPr>
  <dimension ref="A1:AY42"/>
  <sheetViews>
    <sheetView showGridLines="0" zoomScale="80" zoomScaleNormal="80" zoomScalePageLayoutView="80" workbookViewId="0">
      <selection sqref="A1:XFD6"/>
    </sheetView>
  </sheetViews>
  <sheetFormatPr defaultColWidth="13.06640625" defaultRowHeight="18" customHeight="1"/>
  <cols>
    <col min="1" max="2" width="3.265625" style="4" customWidth="1"/>
    <col min="3" max="3" width="6.53125" style="4" customWidth="1"/>
    <col min="4" max="5" width="13.06640625" style="4"/>
    <col min="6" max="6" width="12.796875" style="4" customWidth="1"/>
    <col min="7" max="9" width="4.59765625" style="4" customWidth="1"/>
    <col min="10" max="10" width="6.53125" style="4" customWidth="1"/>
    <col min="11" max="11" width="6.53125" style="459" customWidth="1"/>
    <col min="12" max="13" width="6.53125" style="4" customWidth="1"/>
    <col min="14" max="14" width="10.265625" style="4" customWidth="1"/>
    <col min="15" max="15" width="11.46484375" style="4" customWidth="1"/>
    <col min="16" max="16" width="3.796875" style="4" customWidth="1"/>
    <col min="17" max="17" width="9.796875" style="4" customWidth="1"/>
    <col min="18" max="18" width="11.46484375" style="4" customWidth="1"/>
    <col min="19" max="51" width="6.53125" style="4" customWidth="1"/>
    <col min="52" max="52" width="4.59765625" style="4" customWidth="1"/>
    <col min="53" max="16384" width="13.06640625" style="4"/>
  </cols>
  <sheetData>
    <row r="1" spans="1:51" ht="18" customHeight="1">
      <c r="A1" s="1"/>
      <c r="B1" s="1"/>
      <c r="C1" s="1"/>
      <c r="D1" s="2"/>
      <c r="E1" s="2"/>
      <c r="F1" s="2"/>
      <c r="G1" s="2"/>
      <c r="H1" s="2"/>
      <c r="I1" s="2"/>
      <c r="J1" s="2"/>
      <c r="K1" s="457"/>
      <c r="L1" s="2"/>
      <c r="M1" s="2"/>
      <c r="N1" s="2"/>
      <c r="O1" s="2"/>
      <c r="P1" s="2"/>
      <c r="Q1" s="2"/>
      <c r="R1" s="2"/>
      <c r="S1" s="2"/>
      <c r="T1" s="2"/>
      <c r="U1" s="2"/>
      <c r="V1" s="2"/>
      <c r="W1" s="2"/>
      <c r="X1" s="2"/>
      <c r="Y1" s="2"/>
      <c r="Z1" s="2"/>
      <c r="AA1" s="2"/>
      <c r="AB1" s="2"/>
      <c r="AC1" s="2"/>
      <c r="AD1" s="2"/>
      <c r="AE1" s="2"/>
      <c r="AF1" s="2"/>
      <c r="AG1" s="2"/>
      <c r="AH1" s="2"/>
      <c r="AI1" s="2"/>
      <c r="AJ1" s="2"/>
      <c r="AK1" s="2"/>
      <c r="AL1" s="2"/>
      <c r="AM1" s="62"/>
      <c r="AN1" s="62"/>
      <c r="AO1" s="62"/>
      <c r="AP1" s="62"/>
      <c r="AQ1" s="62"/>
      <c r="AR1" s="62"/>
      <c r="AS1" s="62"/>
      <c r="AT1" s="62"/>
      <c r="AU1" s="62"/>
      <c r="AV1" s="62"/>
      <c r="AW1" s="62"/>
      <c r="AX1" s="62"/>
      <c r="AY1" s="62"/>
    </row>
    <row r="2" spans="1:51" ht="18" customHeight="1">
      <c r="A2" s="5"/>
      <c r="B2" s="5"/>
      <c r="C2" s="5"/>
      <c r="D2" s="810" t="s">
        <v>276</v>
      </c>
      <c r="E2" s="810"/>
      <c r="F2" s="810"/>
      <c r="G2" s="810"/>
      <c r="H2" s="7"/>
      <c r="I2" s="7"/>
      <c r="J2" s="811" t="s">
        <v>277</v>
      </c>
      <c r="K2" s="812"/>
      <c r="L2" s="812"/>
      <c r="M2" s="812"/>
      <c r="N2" s="812"/>
      <c r="O2" s="812"/>
      <c r="P2" s="812"/>
      <c r="Q2" s="812"/>
      <c r="R2" s="812"/>
      <c r="S2" s="812"/>
      <c r="T2" s="812"/>
      <c r="U2" s="812"/>
      <c r="V2" s="812"/>
      <c r="W2" s="7"/>
      <c r="X2" s="7"/>
      <c r="Y2" s="7"/>
      <c r="Z2" s="7"/>
      <c r="AA2" s="7"/>
      <c r="AB2" s="7"/>
      <c r="AC2" s="7"/>
      <c r="AD2" s="7"/>
      <c r="AE2" s="7"/>
      <c r="AF2" s="7"/>
      <c r="AG2" s="7"/>
      <c r="AH2" s="7"/>
      <c r="AI2" s="7"/>
      <c r="AJ2" s="7"/>
      <c r="AK2" s="7"/>
      <c r="AL2" s="2"/>
      <c r="AM2" s="62"/>
      <c r="AN2" s="62"/>
      <c r="AO2" s="62"/>
      <c r="AP2" s="62"/>
      <c r="AQ2" s="62"/>
      <c r="AR2" s="62"/>
      <c r="AS2" s="62"/>
      <c r="AT2" s="62"/>
      <c r="AU2" s="62"/>
      <c r="AV2" s="62"/>
      <c r="AW2" s="62"/>
      <c r="AX2" s="62"/>
      <c r="AY2" s="62"/>
    </row>
    <row r="3" spans="1:51" ht="18" customHeight="1">
      <c r="A3" s="5"/>
      <c r="B3" s="5"/>
      <c r="C3" s="5"/>
      <c r="D3" s="810"/>
      <c r="E3" s="810"/>
      <c r="F3" s="810"/>
      <c r="G3" s="810"/>
      <c r="H3" s="7"/>
      <c r="I3" s="7"/>
      <c r="J3" s="812"/>
      <c r="K3" s="812"/>
      <c r="L3" s="812"/>
      <c r="M3" s="812"/>
      <c r="N3" s="812"/>
      <c r="O3" s="812"/>
      <c r="P3" s="812"/>
      <c r="Q3" s="812"/>
      <c r="R3" s="812"/>
      <c r="S3" s="812"/>
      <c r="T3" s="812"/>
      <c r="U3" s="812"/>
      <c r="V3" s="812"/>
      <c r="W3" s="7"/>
      <c r="X3" s="7"/>
      <c r="Y3" s="7"/>
      <c r="Z3" s="7"/>
      <c r="AA3" s="7"/>
      <c r="AB3" s="7"/>
      <c r="AC3" s="7"/>
      <c r="AD3" s="7"/>
      <c r="AE3" s="7"/>
      <c r="AF3" s="7"/>
      <c r="AG3" s="7"/>
      <c r="AH3" s="7"/>
      <c r="AI3" s="7"/>
      <c r="AJ3" s="7"/>
      <c r="AK3" s="7"/>
      <c r="AL3" s="2"/>
      <c r="AM3" s="62"/>
      <c r="AN3" s="62"/>
      <c r="AO3" s="62"/>
      <c r="AP3" s="62"/>
      <c r="AQ3" s="62"/>
      <c r="AR3" s="62"/>
      <c r="AS3" s="62"/>
      <c r="AT3" s="62"/>
      <c r="AU3" s="62"/>
      <c r="AV3" s="62"/>
      <c r="AW3" s="62"/>
      <c r="AX3" s="62"/>
      <c r="AY3" s="62"/>
    </row>
    <row r="4" spans="1:51" ht="18" customHeight="1">
      <c r="A4" s="5"/>
      <c r="B4" s="5"/>
      <c r="C4" s="5"/>
      <c r="D4" s="810"/>
      <c r="E4" s="810"/>
      <c r="F4" s="810"/>
      <c r="G4" s="810"/>
      <c r="H4" s="7"/>
      <c r="I4" s="7"/>
      <c r="J4" s="812"/>
      <c r="K4" s="812"/>
      <c r="L4" s="812"/>
      <c r="M4" s="812"/>
      <c r="N4" s="812"/>
      <c r="O4" s="812"/>
      <c r="P4" s="812"/>
      <c r="Q4" s="812"/>
      <c r="R4" s="812"/>
      <c r="S4" s="812"/>
      <c r="T4" s="812"/>
      <c r="U4" s="812"/>
      <c r="V4" s="812"/>
      <c r="W4" s="7"/>
      <c r="X4" s="7"/>
      <c r="Y4" s="7"/>
      <c r="Z4" s="7"/>
      <c r="AA4" s="7"/>
      <c r="AB4" s="7"/>
      <c r="AC4" s="7"/>
      <c r="AD4" s="7"/>
      <c r="AE4" s="7"/>
      <c r="AF4" s="7"/>
      <c r="AG4" s="7"/>
      <c r="AH4" s="7"/>
      <c r="AI4" s="7"/>
      <c r="AJ4" s="7"/>
      <c r="AK4" s="7"/>
      <c r="AL4" s="2"/>
      <c r="AM4" s="62"/>
      <c r="AN4" s="62"/>
      <c r="AO4" s="62"/>
      <c r="AP4" s="62"/>
      <c r="AQ4" s="62"/>
      <c r="AR4" s="62"/>
      <c r="AS4" s="62"/>
      <c r="AT4" s="62"/>
      <c r="AU4" s="62"/>
      <c r="AV4" s="62"/>
      <c r="AW4" s="62"/>
      <c r="AX4" s="62"/>
      <c r="AY4" s="62"/>
    </row>
    <row r="5" spans="1:51" ht="18" customHeight="1">
      <c r="A5" s="5"/>
      <c r="B5" s="5"/>
      <c r="C5" s="5"/>
      <c r="D5" s="810"/>
      <c r="E5" s="810"/>
      <c r="F5" s="810"/>
      <c r="G5" s="810"/>
      <c r="H5" s="7"/>
      <c r="I5" s="7"/>
      <c r="J5" s="812"/>
      <c r="K5" s="812"/>
      <c r="L5" s="812"/>
      <c r="M5" s="812"/>
      <c r="N5" s="812"/>
      <c r="O5" s="812"/>
      <c r="P5" s="812"/>
      <c r="Q5" s="812"/>
      <c r="R5" s="812"/>
      <c r="S5" s="812"/>
      <c r="T5" s="812"/>
      <c r="U5" s="812"/>
      <c r="V5" s="812"/>
      <c r="W5" s="7"/>
      <c r="X5" s="7"/>
      <c r="Y5" s="7"/>
      <c r="Z5" s="7"/>
      <c r="AA5" s="7"/>
      <c r="AB5" s="7"/>
      <c r="AC5" s="7"/>
      <c r="AD5" s="7"/>
      <c r="AE5" s="7"/>
      <c r="AF5" s="7"/>
      <c r="AG5" s="7"/>
      <c r="AH5" s="7"/>
      <c r="AI5" s="7"/>
      <c r="AJ5" s="7"/>
      <c r="AK5" s="7"/>
      <c r="AL5" s="2"/>
      <c r="AM5" s="62"/>
      <c r="AN5" s="62"/>
      <c r="AO5" s="62"/>
      <c r="AP5" s="62"/>
      <c r="AQ5" s="62"/>
      <c r="AR5" s="62"/>
      <c r="AS5" s="62"/>
      <c r="AT5" s="62"/>
      <c r="AU5" s="62"/>
      <c r="AV5" s="62"/>
      <c r="AW5" s="62"/>
      <c r="AX5" s="62"/>
      <c r="AY5" s="62"/>
    </row>
    <row r="6" spans="1:51" ht="18" customHeight="1">
      <c r="A6" s="10"/>
      <c r="B6" s="10"/>
      <c r="C6" s="10"/>
      <c r="D6" s="10"/>
      <c r="E6" s="10"/>
      <c r="F6" s="10"/>
      <c r="G6" s="10"/>
      <c r="H6" s="10"/>
      <c r="I6" s="10"/>
      <c r="J6" s="10"/>
      <c r="K6" s="458"/>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2"/>
      <c r="AM6" s="62"/>
      <c r="AN6" s="62"/>
      <c r="AO6" s="62"/>
      <c r="AP6" s="62"/>
      <c r="AQ6" s="62"/>
      <c r="AR6" s="62"/>
      <c r="AS6" s="62"/>
      <c r="AT6" s="62"/>
      <c r="AU6" s="62"/>
      <c r="AV6" s="62"/>
      <c r="AW6" s="62"/>
      <c r="AX6" s="62"/>
      <c r="AY6" s="62"/>
    </row>
    <row r="7" spans="1:51" ht="25.5" customHeight="1">
      <c r="A7" s="2"/>
      <c r="B7" s="7"/>
      <c r="C7" s="7"/>
      <c r="D7" s="7"/>
      <c r="E7" s="7"/>
      <c r="F7" s="7"/>
      <c r="G7" s="7"/>
      <c r="AA7" s="62"/>
      <c r="AL7" s="2"/>
      <c r="AM7" s="62"/>
      <c r="AN7" s="62"/>
      <c r="AO7" s="62"/>
      <c r="AP7" s="62"/>
      <c r="AQ7" s="62"/>
      <c r="AR7" s="62"/>
      <c r="AS7" s="62"/>
      <c r="AT7" s="62"/>
      <c r="AU7" s="62"/>
      <c r="AV7" s="62"/>
      <c r="AW7" s="62"/>
      <c r="AX7" s="62"/>
      <c r="AY7" s="62"/>
    </row>
    <row r="8" spans="1:51" ht="39.75" customHeight="1">
      <c r="A8" s="2"/>
      <c r="B8" s="7"/>
      <c r="C8" s="29">
        <v>1</v>
      </c>
      <c r="D8" s="721" t="s">
        <v>278</v>
      </c>
      <c r="E8" s="721"/>
      <c r="F8" s="721"/>
      <c r="G8" s="7"/>
      <c r="J8" s="813" t="str">
        <f>K16&amp;"x+"&amp;K17&amp;"="&amp;K19</f>
        <v>5x+3=19</v>
      </c>
      <c r="K8" s="813"/>
      <c r="L8" s="813"/>
      <c r="M8" s="813"/>
      <c r="N8" s="813"/>
      <c r="AA8" s="62"/>
      <c r="AL8" s="2"/>
      <c r="AM8" s="62"/>
      <c r="AN8" s="62"/>
      <c r="AO8" s="62"/>
      <c r="AP8" s="62"/>
      <c r="AQ8" s="62"/>
      <c r="AR8" s="62"/>
      <c r="AS8" s="62"/>
      <c r="AT8" s="62"/>
      <c r="AU8" s="62"/>
      <c r="AV8" s="62"/>
      <c r="AW8" s="62"/>
      <c r="AX8" s="62"/>
      <c r="AY8" s="62"/>
    </row>
    <row r="9" spans="1:51" ht="27" customHeight="1" thickBot="1">
      <c r="A9" s="2"/>
      <c r="B9" s="7"/>
      <c r="C9" s="34"/>
      <c r="D9" s="721"/>
      <c r="E9" s="721"/>
      <c r="F9" s="721"/>
      <c r="G9" s="7"/>
      <c r="I9" s="67"/>
      <c r="J9" s="67"/>
      <c r="K9" s="460"/>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2"/>
      <c r="AM9" s="68"/>
      <c r="AN9" s="68"/>
      <c r="AO9" s="68"/>
      <c r="AP9" s="68"/>
      <c r="AQ9" s="68"/>
      <c r="AR9" s="68"/>
      <c r="AS9" s="68"/>
      <c r="AT9" s="68"/>
      <c r="AU9" s="68"/>
      <c r="AV9" s="68"/>
      <c r="AW9" s="68"/>
      <c r="AX9" s="68"/>
      <c r="AY9" s="62"/>
    </row>
    <row r="10" spans="1:51" ht="27" customHeight="1">
      <c r="A10" s="2"/>
      <c r="B10" s="29"/>
      <c r="C10" s="77">
        <v>2</v>
      </c>
      <c r="D10" s="721" t="s">
        <v>279</v>
      </c>
      <c r="E10" s="721"/>
      <c r="F10" s="721"/>
      <c r="G10" s="30"/>
      <c r="I10" s="67"/>
      <c r="J10" s="814" t="s">
        <v>280</v>
      </c>
      <c r="K10" s="815"/>
      <c r="L10" s="815"/>
      <c r="M10" s="815"/>
      <c r="N10" s="816"/>
      <c r="O10" s="823" t="s">
        <v>281</v>
      </c>
      <c r="P10" s="824"/>
      <c r="Q10" s="824"/>
      <c r="R10" s="824"/>
      <c r="S10" s="824"/>
      <c r="T10" s="825"/>
      <c r="U10" s="67"/>
      <c r="V10" s="67"/>
      <c r="W10" s="67"/>
      <c r="X10" s="67"/>
      <c r="Y10" s="67"/>
      <c r="Z10" s="67"/>
      <c r="AA10" s="67"/>
      <c r="AB10" s="67"/>
      <c r="AC10" s="67"/>
      <c r="AD10" s="67"/>
      <c r="AE10" s="67"/>
      <c r="AF10" s="67"/>
      <c r="AG10" s="67"/>
      <c r="AH10" s="67"/>
      <c r="AI10" s="67"/>
      <c r="AJ10" s="67"/>
      <c r="AK10" s="67"/>
      <c r="AL10" s="2"/>
      <c r="AM10" s="68"/>
      <c r="AN10" s="68"/>
      <c r="AO10" s="68"/>
      <c r="AP10" s="68"/>
      <c r="AQ10" s="68"/>
      <c r="AR10" s="68"/>
      <c r="AS10" s="68"/>
      <c r="AT10" s="68"/>
      <c r="AU10" s="68"/>
      <c r="AV10" s="68"/>
      <c r="AW10" s="68"/>
      <c r="AX10" s="68"/>
      <c r="AY10" s="62"/>
    </row>
    <row r="11" spans="1:51" ht="27" customHeight="1">
      <c r="A11" s="2"/>
      <c r="B11" s="34"/>
      <c r="C11" s="77"/>
      <c r="D11" s="721"/>
      <c r="E11" s="721"/>
      <c r="F11" s="721"/>
      <c r="G11" s="30"/>
      <c r="I11" s="67"/>
      <c r="J11" s="817"/>
      <c r="K11" s="818"/>
      <c r="L11" s="818"/>
      <c r="M11" s="818"/>
      <c r="N11" s="819"/>
      <c r="O11" s="826"/>
      <c r="P11" s="827"/>
      <c r="Q11" s="827"/>
      <c r="R11" s="827"/>
      <c r="S11" s="827"/>
      <c r="T11" s="828"/>
      <c r="AL11" s="2"/>
      <c r="AM11" s="68"/>
      <c r="AN11" s="68"/>
      <c r="AO11" s="68"/>
      <c r="AP11" s="68"/>
      <c r="AQ11" s="68"/>
      <c r="AR11" s="68"/>
      <c r="AS11" s="68"/>
      <c r="AT11" s="68"/>
      <c r="AU11" s="68"/>
      <c r="AV11" s="68"/>
      <c r="AW11" s="68"/>
      <c r="AX11" s="68"/>
      <c r="AY11" s="62"/>
    </row>
    <row r="12" spans="1:51" ht="27" customHeight="1" thickBot="1">
      <c r="A12" s="2"/>
      <c r="B12" s="29"/>
      <c r="C12" s="77">
        <v>3</v>
      </c>
      <c r="D12" s="721" t="s">
        <v>282</v>
      </c>
      <c r="E12" s="721"/>
      <c r="F12" s="721"/>
      <c r="G12" s="30"/>
      <c r="I12" s="67"/>
      <c r="J12" s="820"/>
      <c r="K12" s="821"/>
      <c r="L12" s="821"/>
      <c r="M12" s="821"/>
      <c r="N12" s="822"/>
      <c r="O12" s="829"/>
      <c r="P12" s="830"/>
      <c r="Q12" s="830"/>
      <c r="R12" s="830"/>
      <c r="S12" s="830"/>
      <c r="T12" s="831"/>
      <c r="AL12" s="2"/>
      <c r="AM12" s="68"/>
      <c r="AN12" s="68"/>
      <c r="AO12" s="68"/>
      <c r="AP12" s="68"/>
      <c r="AQ12" s="68"/>
      <c r="AR12" s="68"/>
      <c r="AS12" s="68"/>
      <c r="AT12" s="68"/>
      <c r="AU12" s="68"/>
      <c r="AV12" s="68"/>
      <c r="AW12" s="68"/>
      <c r="AX12" s="68"/>
      <c r="AY12" s="62"/>
    </row>
    <row r="13" spans="1:51" ht="27" customHeight="1" thickBot="1">
      <c r="A13" s="2"/>
      <c r="B13" s="34"/>
      <c r="C13" s="77"/>
      <c r="D13" s="721"/>
      <c r="E13" s="721"/>
      <c r="F13" s="721"/>
      <c r="G13" s="30"/>
      <c r="I13" s="67"/>
      <c r="J13" s="832" t="str">
        <f xml:space="preserve"> "f(x)="&amp;K16&amp;"x+"&amp;K17</f>
        <v>f(x)=5x+3</v>
      </c>
      <c r="K13" s="833"/>
      <c r="L13" s="833"/>
      <c r="M13" s="833"/>
      <c r="N13" s="834"/>
      <c r="O13" s="835" t="str">
        <f xml:space="preserve"> "g(x)="&amp;K19</f>
        <v>g(x)=19</v>
      </c>
      <c r="P13" s="836"/>
      <c r="Q13" s="836"/>
      <c r="R13" s="836"/>
      <c r="S13" s="836"/>
      <c r="T13" s="837"/>
      <c r="U13" s="369"/>
      <c r="AL13" s="2"/>
      <c r="AM13" s="68"/>
      <c r="AN13" s="68"/>
      <c r="AO13" s="68"/>
      <c r="AP13" s="68"/>
      <c r="AQ13" s="68"/>
      <c r="AR13" s="68"/>
      <c r="AS13" s="68"/>
      <c r="AT13" s="68"/>
      <c r="AU13" s="68"/>
      <c r="AV13" s="68"/>
      <c r="AW13" s="68"/>
      <c r="AX13" s="68"/>
      <c r="AY13" s="62"/>
    </row>
    <row r="14" spans="1:51" ht="27" customHeight="1" thickBot="1">
      <c r="A14" s="2"/>
      <c r="B14" s="34"/>
      <c r="C14" s="29">
        <v>4</v>
      </c>
      <c r="D14" s="721" t="s">
        <v>283</v>
      </c>
      <c r="E14" s="721"/>
      <c r="F14" s="721"/>
      <c r="G14" s="30"/>
      <c r="I14" s="67"/>
      <c r="S14" s="67"/>
      <c r="AL14" s="2"/>
      <c r="AM14" s="68"/>
      <c r="AN14" s="68"/>
      <c r="AO14" s="68"/>
      <c r="AP14" s="68"/>
      <c r="AQ14" s="68"/>
      <c r="AR14" s="68"/>
      <c r="AS14" s="68"/>
      <c r="AT14" s="68"/>
      <c r="AU14" s="68"/>
      <c r="AV14" s="68"/>
      <c r="AW14" s="68"/>
      <c r="AX14" s="68"/>
      <c r="AY14" s="62"/>
    </row>
    <row r="15" spans="1:51" ht="27" customHeight="1" thickBot="1">
      <c r="A15" s="2"/>
      <c r="B15" s="34"/>
      <c r="C15" s="29"/>
      <c r="D15" s="721"/>
      <c r="E15" s="721"/>
      <c r="F15" s="721"/>
      <c r="G15" s="44"/>
      <c r="I15" s="67"/>
      <c r="J15" s="258" t="s">
        <v>58</v>
      </c>
      <c r="K15" s="460"/>
      <c r="L15" s="67"/>
      <c r="M15" s="67"/>
      <c r="N15" s="176" t="s">
        <v>120</v>
      </c>
      <c r="O15" s="176" t="s">
        <v>121</v>
      </c>
      <c r="P15" s="461"/>
      <c r="Q15" s="176" t="s">
        <v>120</v>
      </c>
      <c r="R15" s="176" t="s">
        <v>121</v>
      </c>
      <c r="S15" s="67"/>
      <c r="AL15" s="2"/>
      <c r="AM15" s="68"/>
      <c r="AN15" s="68"/>
      <c r="AO15" s="68"/>
      <c r="AP15" s="68"/>
      <c r="AQ15" s="68"/>
      <c r="AR15" s="68"/>
      <c r="AS15" s="68"/>
      <c r="AT15" s="68"/>
      <c r="AU15" s="68"/>
      <c r="AV15" s="68"/>
      <c r="AW15" s="68"/>
      <c r="AX15" s="68"/>
      <c r="AY15" s="62"/>
    </row>
    <row r="16" spans="1:51" ht="27" customHeight="1" thickTop="1">
      <c r="A16" s="2"/>
      <c r="B16" s="34"/>
      <c r="C16" s="29"/>
      <c r="D16" s="721"/>
      <c r="E16" s="721"/>
      <c r="F16" s="721"/>
      <c r="G16" s="44"/>
      <c r="I16" s="67"/>
      <c r="J16" s="462" t="s">
        <v>113</v>
      </c>
      <c r="K16" s="463">
        <v>5</v>
      </c>
      <c r="L16" s="67"/>
      <c r="M16" s="67"/>
      <c r="N16" s="349" t="s">
        <v>83</v>
      </c>
      <c r="O16" s="464" t="s">
        <v>284</v>
      </c>
      <c r="P16" s="233"/>
      <c r="Q16" s="465" t="str">
        <f>N16</f>
        <v>x</v>
      </c>
      <c r="R16" s="465" t="s">
        <v>124</v>
      </c>
      <c r="S16" s="67"/>
      <c r="T16" s="66"/>
      <c r="U16" s="66"/>
      <c r="V16" s="66"/>
      <c r="W16" s="66"/>
      <c r="X16" s="66"/>
      <c r="Y16" s="66"/>
      <c r="Z16" s="66"/>
      <c r="AA16" s="66"/>
      <c r="AB16" s="66"/>
      <c r="AC16" s="66"/>
      <c r="AD16" s="66"/>
      <c r="AE16" s="66"/>
      <c r="AF16" s="66"/>
      <c r="AG16" s="66"/>
      <c r="AH16" s="66"/>
      <c r="AI16" s="66"/>
      <c r="AJ16" s="66"/>
      <c r="AL16" s="2"/>
      <c r="AM16" s="68"/>
      <c r="AN16" s="68"/>
      <c r="AO16" s="68"/>
      <c r="AP16" s="68"/>
      <c r="AQ16" s="68"/>
      <c r="AR16" s="68"/>
      <c r="AS16" s="68"/>
      <c r="AT16" s="68"/>
      <c r="AU16" s="68"/>
      <c r="AV16" s="68"/>
      <c r="AW16" s="68"/>
      <c r="AX16" s="68"/>
      <c r="AY16" s="62"/>
    </row>
    <row r="17" spans="1:51" ht="27" customHeight="1" thickBot="1">
      <c r="A17" s="2"/>
      <c r="B17" s="34"/>
      <c r="C17" s="29">
        <v>5</v>
      </c>
      <c r="D17" s="721" t="s">
        <v>285</v>
      </c>
      <c r="E17" s="721"/>
      <c r="F17" s="721"/>
      <c r="G17" s="30"/>
      <c r="I17" s="67"/>
      <c r="J17" s="466" t="s">
        <v>78</v>
      </c>
      <c r="K17" s="467">
        <v>3</v>
      </c>
      <c r="L17" s="67"/>
      <c r="M17" s="67"/>
      <c r="N17" s="192">
        <f>K22</f>
        <v>1</v>
      </c>
      <c r="O17" s="192">
        <f>K$16*N17+K$17</f>
        <v>8</v>
      </c>
      <c r="P17" s="151"/>
      <c r="Q17" s="192">
        <f>N17</f>
        <v>1</v>
      </c>
      <c r="R17" s="192">
        <f>K$19</f>
        <v>19</v>
      </c>
      <c r="S17" s="67"/>
      <c r="T17" s="66"/>
      <c r="U17" s="66"/>
      <c r="V17" s="66"/>
      <c r="W17" s="66"/>
      <c r="X17" s="66"/>
      <c r="Y17" s="66"/>
      <c r="Z17" s="66"/>
      <c r="AA17" s="66"/>
      <c r="AB17" s="66"/>
      <c r="AC17" s="66"/>
      <c r="AD17" s="66"/>
      <c r="AE17" s="66"/>
      <c r="AF17" s="66"/>
      <c r="AG17" s="66"/>
      <c r="AH17" s="66"/>
      <c r="AI17" s="66"/>
      <c r="AJ17" s="66"/>
      <c r="AL17" s="2"/>
      <c r="AM17" s="68"/>
      <c r="AN17" s="68"/>
      <c r="AO17" s="68"/>
      <c r="AP17" s="68"/>
      <c r="AQ17" s="68"/>
      <c r="AR17" s="68"/>
      <c r="AS17" s="68"/>
      <c r="AT17" s="68"/>
      <c r="AU17" s="68"/>
      <c r="AV17" s="68"/>
      <c r="AW17" s="68"/>
      <c r="AX17" s="68"/>
      <c r="AY17" s="62"/>
    </row>
    <row r="18" spans="1:51" ht="27" customHeight="1" thickTop="1" thickBot="1">
      <c r="A18" s="2"/>
      <c r="B18" s="46"/>
      <c r="C18" s="46"/>
      <c r="D18" s="721"/>
      <c r="E18" s="721"/>
      <c r="F18" s="721"/>
      <c r="G18" s="30"/>
      <c r="I18" s="67"/>
      <c r="J18" s="67"/>
      <c r="K18" s="460"/>
      <c r="L18" s="67"/>
      <c r="M18" s="67"/>
      <c r="N18" s="192">
        <f>N17+K$23</f>
        <v>2</v>
      </c>
      <c r="O18" s="192">
        <f t="shared" ref="O18:O37" si="0">K$16*N18+K$17</f>
        <v>13</v>
      </c>
      <c r="P18" s="151"/>
      <c r="Q18" s="192">
        <f t="shared" ref="Q18:Q37" si="1">N18</f>
        <v>2</v>
      </c>
      <c r="R18" s="192">
        <f t="shared" ref="R18:R37" si="2">K$19</f>
        <v>19</v>
      </c>
      <c r="S18" s="67"/>
      <c r="T18" s="66"/>
      <c r="U18" s="66"/>
      <c r="V18" s="66"/>
      <c r="W18" s="66"/>
      <c r="X18" s="66"/>
      <c r="Y18" s="66"/>
      <c r="Z18" s="66"/>
      <c r="AA18" s="66"/>
      <c r="AB18" s="66"/>
      <c r="AC18" s="66"/>
      <c r="AD18" s="66"/>
      <c r="AE18" s="66"/>
      <c r="AF18" s="66"/>
      <c r="AG18" s="66"/>
      <c r="AH18" s="66"/>
      <c r="AI18" s="66"/>
      <c r="AJ18" s="66"/>
      <c r="AL18" s="2"/>
      <c r="AM18" s="68"/>
      <c r="AN18" s="68"/>
      <c r="AO18" s="68"/>
      <c r="AP18" s="68"/>
      <c r="AQ18" s="68"/>
      <c r="AR18" s="68"/>
      <c r="AS18" s="68"/>
      <c r="AT18" s="68"/>
      <c r="AU18" s="68"/>
      <c r="AV18" s="68"/>
      <c r="AW18" s="68"/>
      <c r="AX18" s="68"/>
      <c r="AY18" s="62"/>
    </row>
    <row r="19" spans="1:51" ht="27" customHeight="1" thickBot="1">
      <c r="A19" s="2"/>
      <c r="B19" s="34"/>
      <c r="C19" s="29">
        <v>6</v>
      </c>
      <c r="D19" s="672" t="s">
        <v>286</v>
      </c>
      <c r="E19" s="672"/>
      <c r="F19" s="672"/>
      <c r="G19" s="30"/>
      <c r="I19" s="67"/>
      <c r="J19" s="468" t="s">
        <v>125</v>
      </c>
      <c r="K19" s="469">
        <v>19</v>
      </c>
      <c r="L19" s="67"/>
      <c r="M19" s="67"/>
      <c r="N19" s="192">
        <f t="shared" ref="N19:N37" si="3">N18+K$23</f>
        <v>3</v>
      </c>
      <c r="O19" s="192">
        <f t="shared" si="0"/>
        <v>18</v>
      </c>
      <c r="P19" s="151"/>
      <c r="Q19" s="192">
        <f t="shared" si="1"/>
        <v>3</v>
      </c>
      <c r="R19" s="192">
        <f t="shared" si="2"/>
        <v>19</v>
      </c>
      <c r="S19" s="67"/>
      <c r="T19" s="66"/>
      <c r="U19" s="66"/>
      <c r="V19" s="66"/>
      <c r="W19" s="66"/>
      <c r="X19" s="66"/>
      <c r="Y19" s="66"/>
      <c r="Z19" s="66"/>
      <c r="AA19" s="66"/>
      <c r="AB19" s="66"/>
      <c r="AC19" s="66"/>
      <c r="AD19" s="66"/>
      <c r="AE19" s="66"/>
      <c r="AF19" s="66"/>
      <c r="AG19" s="66"/>
      <c r="AH19" s="66"/>
      <c r="AI19" s="66"/>
      <c r="AJ19" s="66"/>
      <c r="AL19" s="2"/>
      <c r="AM19" s="68"/>
      <c r="AN19" s="68"/>
      <c r="AO19" s="68"/>
      <c r="AP19" s="68"/>
      <c r="AQ19" s="68"/>
      <c r="AR19" s="68"/>
      <c r="AS19" s="68"/>
      <c r="AT19" s="68"/>
      <c r="AU19" s="68"/>
      <c r="AV19" s="68"/>
      <c r="AW19" s="68"/>
      <c r="AX19" s="68"/>
      <c r="AY19" s="62"/>
    </row>
    <row r="20" spans="1:51" ht="27" customHeight="1">
      <c r="A20" s="2"/>
      <c r="B20" s="7"/>
      <c r="C20" s="29"/>
      <c r="D20" s="672"/>
      <c r="E20" s="672"/>
      <c r="F20" s="672"/>
      <c r="G20" s="30"/>
      <c r="I20" s="67"/>
      <c r="L20" s="67"/>
      <c r="M20" s="67"/>
      <c r="N20" s="192">
        <f t="shared" si="3"/>
        <v>4</v>
      </c>
      <c r="O20" s="192">
        <f t="shared" si="0"/>
        <v>23</v>
      </c>
      <c r="P20" s="151"/>
      <c r="Q20" s="192">
        <f t="shared" si="1"/>
        <v>4</v>
      </c>
      <c r="R20" s="192">
        <f t="shared" si="2"/>
        <v>19</v>
      </c>
      <c r="S20" s="67"/>
      <c r="T20" s="66"/>
      <c r="U20" s="66"/>
      <c r="V20" s="66"/>
      <c r="W20" s="66"/>
      <c r="X20" s="66"/>
      <c r="Y20" s="66"/>
      <c r="Z20" s="66"/>
      <c r="AA20" s="66"/>
      <c r="AB20" s="66"/>
      <c r="AC20" s="66"/>
      <c r="AD20" s="66"/>
      <c r="AE20" s="66"/>
      <c r="AF20" s="66"/>
      <c r="AG20" s="66"/>
      <c r="AH20" s="66"/>
      <c r="AI20" s="66"/>
      <c r="AJ20" s="66"/>
      <c r="AL20" s="2"/>
      <c r="AM20" s="68"/>
      <c r="AN20" s="68"/>
      <c r="AO20" s="68"/>
      <c r="AP20" s="68"/>
      <c r="AQ20" s="68"/>
      <c r="AR20" s="68"/>
      <c r="AS20" s="68"/>
      <c r="AT20" s="68"/>
      <c r="AU20" s="68"/>
      <c r="AV20" s="68"/>
      <c r="AW20" s="68"/>
      <c r="AX20" s="68"/>
      <c r="AY20" s="62"/>
    </row>
    <row r="21" spans="1:51" ht="27" customHeight="1" thickBot="1">
      <c r="A21" s="2"/>
      <c r="B21" s="44"/>
      <c r="C21" s="44"/>
      <c r="D21" s="672"/>
      <c r="E21" s="672"/>
      <c r="F21" s="672"/>
      <c r="G21" s="30"/>
      <c r="I21" s="67"/>
      <c r="L21" s="67"/>
      <c r="M21" s="67"/>
      <c r="N21" s="192">
        <f t="shared" si="3"/>
        <v>5</v>
      </c>
      <c r="O21" s="192">
        <f t="shared" si="0"/>
        <v>28</v>
      </c>
      <c r="P21" s="151"/>
      <c r="Q21" s="192">
        <f t="shared" si="1"/>
        <v>5</v>
      </c>
      <c r="R21" s="192">
        <f t="shared" si="2"/>
        <v>19</v>
      </c>
      <c r="S21" s="67"/>
      <c r="T21" s="66"/>
      <c r="U21" s="66"/>
      <c r="V21" s="66"/>
      <c r="W21" s="66"/>
      <c r="X21" s="66"/>
      <c r="Y21" s="66"/>
      <c r="Z21" s="66"/>
      <c r="AA21" s="66"/>
      <c r="AB21" s="66"/>
      <c r="AC21" s="66"/>
      <c r="AD21" s="66"/>
      <c r="AE21" s="66"/>
      <c r="AF21" s="66"/>
      <c r="AG21" s="66"/>
      <c r="AH21" s="66"/>
      <c r="AI21" s="66"/>
      <c r="AJ21" s="66"/>
      <c r="AL21" s="2"/>
      <c r="AM21" s="68"/>
      <c r="AN21" s="68"/>
      <c r="AO21" s="68"/>
      <c r="AP21" s="68"/>
      <c r="AQ21" s="68"/>
      <c r="AR21" s="68"/>
      <c r="AS21" s="68"/>
      <c r="AT21" s="68"/>
      <c r="AU21" s="68"/>
      <c r="AV21" s="68"/>
      <c r="AW21" s="68"/>
      <c r="AX21" s="68"/>
      <c r="AY21" s="62"/>
    </row>
    <row r="22" spans="1:51" ht="27" customHeight="1">
      <c r="A22" s="2"/>
      <c r="B22" s="7"/>
      <c r="C22" s="29">
        <v>7</v>
      </c>
      <c r="D22" s="721" t="s">
        <v>287</v>
      </c>
      <c r="E22" s="721"/>
      <c r="F22" s="721"/>
      <c r="G22" s="30"/>
      <c r="I22" s="67"/>
      <c r="J22" s="470" t="s">
        <v>96</v>
      </c>
      <c r="K22" s="471">
        <v>1</v>
      </c>
      <c r="L22" s="67"/>
      <c r="M22" s="67"/>
      <c r="N22" s="192">
        <f t="shared" si="3"/>
        <v>6</v>
      </c>
      <c r="O22" s="192">
        <f t="shared" si="0"/>
        <v>33</v>
      </c>
      <c r="P22" s="151"/>
      <c r="Q22" s="192">
        <f t="shared" si="1"/>
        <v>6</v>
      </c>
      <c r="R22" s="192">
        <f t="shared" si="2"/>
        <v>19</v>
      </c>
      <c r="S22" s="67"/>
      <c r="T22" s="66"/>
      <c r="U22" s="66"/>
      <c r="V22" s="66"/>
      <c r="W22" s="66"/>
      <c r="X22" s="66"/>
      <c r="Y22" s="66"/>
      <c r="Z22" s="66"/>
      <c r="AA22" s="66"/>
      <c r="AB22" s="66"/>
      <c r="AC22" s="66"/>
      <c r="AD22" s="66"/>
      <c r="AE22" s="66"/>
      <c r="AF22" s="66"/>
      <c r="AG22" s="66"/>
      <c r="AH22" s="66"/>
      <c r="AI22" s="66"/>
      <c r="AJ22" s="66"/>
      <c r="AL22" s="2"/>
      <c r="AM22" s="68"/>
      <c r="AN22" s="68"/>
      <c r="AO22" s="68"/>
      <c r="AP22" s="68"/>
      <c r="AQ22" s="68"/>
      <c r="AR22" s="68"/>
      <c r="AS22" s="68"/>
      <c r="AT22" s="68"/>
      <c r="AU22" s="68"/>
      <c r="AV22" s="68"/>
      <c r="AW22" s="68"/>
      <c r="AX22" s="68"/>
      <c r="AY22" s="62"/>
    </row>
    <row r="23" spans="1:51" ht="27" customHeight="1" thickBot="1">
      <c r="A23" s="2"/>
      <c r="B23" s="7"/>
      <c r="C23" s="7"/>
      <c r="D23" s="721"/>
      <c r="E23" s="721"/>
      <c r="F23" s="721"/>
      <c r="G23" s="30"/>
      <c r="I23" s="67"/>
      <c r="J23" s="472" t="s">
        <v>288</v>
      </c>
      <c r="K23" s="473">
        <v>1</v>
      </c>
      <c r="L23" s="67"/>
      <c r="M23" s="67"/>
      <c r="N23" s="192">
        <f t="shared" si="3"/>
        <v>7</v>
      </c>
      <c r="O23" s="192">
        <f t="shared" si="0"/>
        <v>38</v>
      </c>
      <c r="P23" s="151"/>
      <c r="Q23" s="192">
        <f t="shared" si="1"/>
        <v>7</v>
      </c>
      <c r="R23" s="192">
        <f t="shared" si="2"/>
        <v>19</v>
      </c>
      <c r="S23" s="67"/>
      <c r="T23" s="66"/>
      <c r="U23" s="66"/>
      <c r="V23" s="66"/>
      <c r="W23" s="66"/>
      <c r="X23" s="66"/>
      <c r="Y23" s="66"/>
      <c r="Z23" s="66"/>
      <c r="AA23" s="66"/>
      <c r="AB23" s="66"/>
      <c r="AC23" s="66"/>
      <c r="AD23" s="66"/>
      <c r="AE23" s="66"/>
      <c r="AF23" s="66"/>
      <c r="AG23" s="66"/>
      <c r="AH23" s="66"/>
      <c r="AI23" s="66"/>
      <c r="AJ23" s="66"/>
      <c r="AL23" s="2"/>
      <c r="AM23" s="68"/>
      <c r="AN23" s="68"/>
      <c r="AO23" s="68"/>
      <c r="AP23" s="68"/>
      <c r="AQ23" s="68"/>
      <c r="AR23" s="68"/>
      <c r="AS23" s="68"/>
      <c r="AT23" s="68"/>
      <c r="AU23" s="68"/>
      <c r="AV23" s="68"/>
      <c r="AW23" s="68"/>
      <c r="AX23" s="68"/>
      <c r="AY23" s="62"/>
    </row>
    <row r="24" spans="1:51" ht="27" customHeight="1">
      <c r="A24" s="2"/>
      <c r="B24" s="47"/>
      <c r="C24" s="29">
        <v>6</v>
      </c>
      <c r="D24" s="721" t="s">
        <v>289</v>
      </c>
      <c r="E24" s="721"/>
      <c r="F24" s="721"/>
      <c r="G24" s="30"/>
      <c r="I24" s="67"/>
      <c r="J24" s="67"/>
      <c r="K24" s="460" t="s">
        <v>275</v>
      </c>
      <c r="L24" s="67"/>
      <c r="M24" s="67"/>
      <c r="N24" s="192">
        <f t="shared" si="3"/>
        <v>8</v>
      </c>
      <c r="O24" s="192">
        <f t="shared" si="0"/>
        <v>43</v>
      </c>
      <c r="P24" s="151"/>
      <c r="Q24" s="192">
        <f t="shared" si="1"/>
        <v>8</v>
      </c>
      <c r="R24" s="192">
        <f t="shared" si="2"/>
        <v>19</v>
      </c>
      <c r="S24" s="67"/>
      <c r="T24" s="66"/>
      <c r="U24" s="66"/>
      <c r="V24" s="66"/>
      <c r="W24" s="66"/>
      <c r="X24" s="66"/>
      <c r="Y24" s="66"/>
      <c r="Z24" s="66"/>
      <c r="AA24" s="66"/>
      <c r="AB24" s="66"/>
      <c r="AC24" s="66"/>
      <c r="AD24" s="66"/>
      <c r="AE24" s="66"/>
      <c r="AF24" s="66"/>
      <c r="AG24" s="66"/>
      <c r="AH24" s="66"/>
      <c r="AI24" s="66"/>
      <c r="AJ24" s="66"/>
      <c r="AL24" s="2"/>
      <c r="AM24" s="68"/>
      <c r="AN24" s="68"/>
      <c r="AO24" s="68"/>
      <c r="AP24" s="68"/>
      <c r="AQ24" s="68"/>
      <c r="AR24" s="68"/>
      <c r="AS24" s="68"/>
      <c r="AT24" s="68"/>
      <c r="AU24" s="68"/>
      <c r="AV24" s="68"/>
      <c r="AW24" s="68"/>
      <c r="AX24" s="68"/>
      <c r="AY24" s="62"/>
    </row>
    <row r="25" spans="1:51" ht="27" customHeight="1">
      <c r="A25" s="2"/>
      <c r="B25" s="47"/>
      <c r="C25" s="47"/>
      <c r="D25" s="721"/>
      <c r="E25" s="721"/>
      <c r="F25" s="721"/>
      <c r="G25" s="30"/>
      <c r="I25" s="67"/>
      <c r="J25" s="67"/>
      <c r="K25" s="460"/>
      <c r="L25" s="67"/>
      <c r="M25" s="67"/>
      <c r="N25" s="192">
        <f t="shared" si="3"/>
        <v>9</v>
      </c>
      <c r="O25" s="192">
        <f t="shared" si="0"/>
        <v>48</v>
      </c>
      <c r="P25" s="151"/>
      <c r="Q25" s="192">
        <f t="shared" si="1"/>
        <v>9</v>
      </c>
      <c r="R25" s="192">
        <f t="shared" si="2"/>
        <v>19</v>
      </c>
      <c r="S25" s="67"/>
      <c r="T25" s="66"/>
      <c r="U25" s="66"/>
      <c r="V25" s="66"/>
      <c r="W25" s="66"/>
      <c r="X25" s="66"/>
      <c r="Y25" s="66"/>
      <c r="Z25" s="66"/>
      <c r="AA25" s="66"/>
      <c r="AB25" s="66"/>
      <c r="AC25" s="66"/>
      <c r="AD25" s="66"/>
      <c r="AE25" s="66"/>
      <c r="AF25" s="66"/>
      <c r="AG25" s="66"/>
      <c r="AH25" s="66"/>
      <c r="AI25" s="66"/>
      <c r="AJ25" s="66"/>
      <c r="AL25" s="2"/>
      <c r="AM25" s="68"/>
      <c r="AN25" s="68"/>
      <c r="AO25" s="68"/>
      <c r="AP25" s="68"/>
      <c r="AQ25" s="68"/>
      <c r="AR25" s="68"/>
      <c r="AS25" s="68"/>
      <c r="AT25" s="68"/>
      <c r="AU25" s="68"/>
      <c r="AV25" s="68"/>
      <c r="AW25" s="68"/>
      <c r="AX25" s="68"/>
      <c r="AY25" s="62"/>
    </row>
    <row r="26" spans="1:51" ht="27" customHeight="1">
      <c r="A26" s="2"/>
      <c r="B26" s="47"/>
      <c r="C26" s="47"/>
      <c r="D26" s="47"/>
      <c r="E26" s="47"/>
      <c r="F26" s="47"/>
      <c r="G26" s="30"/>
      <c r="I26" s="67"/>
      <c r="J26" s="67"/>
      <c r="K26" s="460"/>
      <c r="L26" s="67"/>
      <c r="M26" s="67"/>
      <c r="N26" s="192">
        <f t="shared" si="3"/>
        <v>10</v>
      </c>
      <c r="O26" s="192">
        <f t="shared" si="0"/>
        <v>53</v>
      </c>
      <c r="P26" s="151"/>
      <c r="Q26" s="192">
        <f t="shared" si="1"/>
        <v>10</v>
      </c>
      <c r="R26" s="192">
        <f t="shared" si="2"/>
        <v>19</v>
      </c>
      <c r="S26" s="67"/>
      <c r="T26" s="66"/>
      <c r="U26" s="66"/>
      <c r="V26" s="66"/>
      <c r="W26" s="66"/>
      <c r="X26" s="66"/>
      <c r="Y26" s="66"/>
      <c r="Z26" s="66"/>
      <c r="AA26" s="66"/>
      <c r="AB26" s="66"/>
      <c r="AC26" s="66"/>
      <c r="AD26" s="66"/>
      <c r="AE26" s="66"/>
      <c r="AF26" s="66"/>
      <c r="AG26" s="66"/>
      <c r="AH26" s="66"/>
      <c r="AI26" s="66"/>
      <c r="AJ26" s="66"/>
      <c r="AL26" s="2"/>
      <c r="AM26" s="68"/>
      <c r="AN26" s="68"/>
      <c r="AO26" s="68"/>
      <c r="AP26" s="68"/>
      <c r="AQ26" s="68"/>
      <c r="AR26" s="68"/>
      <c r="AS26" s="68"/>
      <c r="AT26" s="68"/>
      <c r="AU26" s="68"/>
      <c r="AV26" s="68"/>
      <c r="AW26" s="68"/>
      <c r="AX26" s="68"/>
      <c r="AY26" s="62"/>
    </row>
    <row r="27" spans="1:51" ht="27" customHeight="1">
      <c r="A27" s="1"/>
      <c r="B27" s="474" t="s">
        <v>28</v>
      </c>
      <c r="C27" s="1"/>
      <c r="D27" s="475"/>
      <c r="E27" s="52"/>
      <c r="F27" s="52"/>
      <c r="G27" s="30"/>
      <c r="H27" s="62"/>
      <c r="I27" s="67"/>
      <c r="J27" s="67"/>
      <c r="K27" s="460"/>
      <c r="L27" s="67"/>
      <c r="M27" s="67"/>
      <c r="N27" s="192">
        <f t="shared" si="3"/>
        <v>11</v>
      </c>
      <c r="O27" s="192">
        <f t="shared" si="0"/>
        <v>58</v>
      </c>
      <c r="P27" s="151"/>
      <c r="Q27" s="192">
        <f t="shared" si="1"/>
        <v>11</v>
      </c>
      <c r="R27" s="192">
        <f t="shared" si="2"/>
        <v>19</v>
      </c>
      <c r="S27" s="67"/>
      <c r="T27" s="66"/>
      <c r="U27" s="66"/>
      <c r="V27" s="66"/>
      <c r="W27" s="66"/>
      <c r="X27" s="66"/>
      <c r="Y27" s="66"/>
      <c r="Z27" s="66"/>
      <c r="AA27" s="66"/>
      <c r="AB27" s="66"/>
      <c r="AC27" s="66"/>
      <c r="AD27" s="66"/>
      <c r="AE27" s="66"/>
      <c r="AF27" s="66"/>
      <c r="AG27" s="66"/>
      <c r="AH27" s="66"/>
      <c r="AI27" s="66"/>
      <c r="AJ27" s="66"/>
      <c r="AL27" s="2"/>
      <c r="AM27" s="68"/>
      <c r="AN27" s="68"/>
      <c r="AO27" s="68"/>
      <c r="AP27" s="68"/>
      <c r="AQ27" s="68"/>
      <c r="AR27" s="68"/>
      <c r="AS27" s="68"/>
      <c r="AT27" s="68"/>
      <c r="AU27" s="68"/>
      <c r="AV27" s="68"/>
      <c r="AW27" s="68"/>
      <c r="AX27" s="68"/>
      <c r="AY27" s="62"/>
    </row>
    <row r="28" spans="1:51" ht="27" customHeight="1">
      <c r="A28" s="2"/>
      <c r="B28" s="7"/>
      <c r="C28" s="721" t="s">
        <v>290</v>
      </c>
      <c r="D28" s="721"/>
      <c r="E28" s="721"/>
      <c r="F28" s="721"/>
      <c r="G28" s="7"/>
      <c r="H28" s="62"/>
      <c r="I28" s="67"/>
      <c r="J28" s="67"/>
      <c r="K28" s="476"/>
      <c r="L28" s="67"/>
      <c r="M28" s="67"/>
      <c r="N28" s="192">
        <f t="shared" si="3"/>
        <v>12</v>
      </c>
      <c r="O28" s="192">
        <f t="shared" si="0"/>
        <v>63</v>
      </c>
      <c r="P28" s="151"/>
      <c r="Q28" s="192">
        <f t="shared" si="1"/>
        <v>12</v>
      </c>
      <c r="R28" s="192">
        <f t="shared" si="2"/>
        <v>19</v>
      </c>
      <c r="S28" s="67"/>
      <c r="T28" s="66"/>
      <c r="U28" s="66"/>
      <c r="V28" s="66"/>
      <c r="W28" s="66"/>
      <c r="X28" s="66"/>
      <c r="Y28" s="66"/>
      <c r="Z28" s="66"/>
      <c r="AA28" s="66"/>
      <c r="AB28" s="66"/>
      <c r="AC28" s="66"/>
      <c r="AD28" s="66"/>
      <c r="AE28" s="66"/>
      <c r="AF28" s="66"/>
      <c r="AG28" s="66"/>
      <c r="AH28" s="66"/>
      <c r="AI28" s="66"/>
      <c r="AJ28" s="66"/>
      <c r="AL28" s="2"/>
      <c r="AM28" s="68"/>
      <c r="AN28" s="68"/>
      <c r="AO28" s="68"/>
      <c r="AP28" s="68"/>
      <c r="AQ28" s="68"/>
      <c r="AR28" s="68"/>
      <c r="AS28" s="68"/>
      <c r="AT28" s="68"/>
      <c r="AU28" s="68"/>
      <c r="AV28" s="68"/>
      <c r="AW28" s="68"/>
      <c r="AX28" s="68"/>
      <c r="AY28" s="62"/>
    </row>
    <row r="29" spans="1:51" ht="27" customHeight="1">
      <c r="A29" s="2"/>
      <c r="B29" s="7"/>
      <c r="C29" s="721"/>
      <c r="D29" s="721"/>
      <c r="E29" s="721"/>
      <c r="F29" s="721"/>
      <c r="G29" s="7"/>
      <c r="I29" s="67"/>
      <c r="J29" s="67"/>
      <c r="K29" s="460"/>
      <c r="L29" s="67"/>
      <c r="M29" s="67"/>
      <c r="N29" s="192">
        <f t="shared" si="3"/>
        <v>13</v>
      </c>
      <c r="O29" s="192">
        <f t="shared" si="0"/>
        <v>68</v>
      </c>
      <c r="P29" s="151"/>
      <c r="Q29" s="192">
        <f t="shared" si="1"/>
        <v>13</v>
      </c>
      <c r="R29" s="192">
        <f t="shared" si="2"/>
        <v>19</v>
      </c>
      <c r="S29" s="67"/>
      <c r="T29" s="66"/>
      <c r="U29" s="66"/>
      <c r="V29" s="66"/>
      <c r="W29" s="66"/>
      <c r="X29" s="66"/>
      <c r="Y29" s="66"/>
      <c r="Z29" s="66"/>
      <c r="AA29" s="66"/>
      <c r="AB29" s="66"/>
      <c r="AC29" s="66"/>
      <c r="AD29" s="66"/>
      <c r="AE29" s="66"/>
      <c r="AF29" s="66"/>
      <c r="AG29" s="66"/>
      <c r="AH29" s="66"/>
      <c r="AI29" s="66"/>
      <c r="AJ29" s="66"/>
      <c r="AL29" s="2"/>
      <c r="AM29" s="68"/>
      <c r="AN29" s="68"/>
      <c r="AO29" s="68"/>
      <c r="AP29" s="68"/>
      <c r="AQ29" s="68"/>
      <c r="AR29" s="68"/>
      <c r="AS29" s="68"/>
      <c r="AT29" s="68"/>
      <c r="AU29" s="68"/>
      <c r="AV29" s="68"/>
      <c r="AW29" s="68"/>
      <c r="AX29" s="68"/>
      <c r="AY29" s="62"/>
    </row>
    <row r="30" spans="1:51" ht="27" customHeight="1">
      <c r="A30" s="2"/>
      <c r="B30" s="7"/>
      <c r="C30" s="721"/>
      <c r="D30" s="721"/>
      <c r="E30" s="721"/>
      <c r="F30" s="721"/>
      <c r="G30" s="7"/>
      <c r="J30" s="67"/>
      <c r="K30" s="460"/>
      <c r="L30" s="67"/>
      <c r="M30" s="67"/>
      <c r="N30" s="192">
        <f t="shared" si="3"/>
        <v>14</v>
      </c>
      <c r="O30" s="192">
        <f t="shared" si="0"/>
        <v>73</v>
      </c>
      <c r="P30" s="151"/>
      <c r="Q30" s="192">
        <f t="shared" si="1"/>
        <v>14</v>
      </c>
      <c r="R30" s="192">
        <f t="shared" si="2"/>
        <v>19</v>
      </c>
      <c r="T30" s="66"/>
      <c r="U30" s="66"/>
      <c r="V30" s="66"/>
      <c r="W30" s="66"/>
      <c r="X30" s="66"/>
      <c r="Y30" s="66"/>
      <c r="Z30" s="66"/>
      <c r="AA30" s="66"/>
      <c r="AB30" s="66"/>
      <c r="AC30" s="66"/>
      <c r="AD30" s="66"/>
      <c r="AE30" s="66"/>
      <c r="AF30" s="66"/>
      <c r="AG30" s="66"/>
      <c r="AH30" s="66"/>
      <c r="AI30" s="66"/>
      <c r="AJ30" s="66"/>
      <c r="AL30" s="2"/>
      <c r="AM30" s="62"/>
      <c r="AN30" s="62"/>
      <c r="AO30" s="62"/>
      <c r="AP30" s="62"/>
      <c r="AQ30" s="62"/>
      <c r="AR30" s="62"/>
      <c r="AS30" s="62"/>
      <c r="AT30" s="62"/>
      <c r="AU30" s="62"/>
      <c r="AV30" s="62"/>
      <c r="AW30" s="62"/>
      <c r="AX30" s="62"/>
      <c r="AY30" s="62"/>
    </row>
    <row r="31" spans="1:51" ht="27" customHeight="1">
      <c r="A31" s="2"/>
      <c r="B31" s="7"/>
      <c r="C31" s="86"/>
      <c r="D31" s="477"/>
      <c r="E31" s="477"/>
      <c r="F31" s="477"/>
      <c r="G31" s="7"/>
      <c r="J31" s="67"/>
      <c r="K31" s="460"/>
      <c r="L31" s="67"/>
      <c r="M31" s="67"/>
      <c r="N31" s="192">
        <f t="shared" si="3"/>
        <v>15</v>
      </c>
      <c r="O31" s="192">
        <f t="shared" si="0"/>
        <v>78</v>
      </c>
      <c r="P31" s="151"/>
      <c r="Q31" s="192">
        <f t="shared" si="1"/>
        <v>15</v>
      </c>
      <c r="R31" s="192">
        <f t="shared" si="2"/>
        <v>19</v>
      </c>
      <c r="T31" s="66"/>
      <c r="U31" s="66"/>
      <c r="V31" s="66"/>
      <c r="W31" s="66"/>
      <c r="X31" s="66"/>
      <c r="Y31" s="66"/>
      <c r="Z31" s="66"/>
      <c r="AA31" s="66"/>
      <c r="AB31" s="66"/>
      <c r="AC31" s="66"/>
      <c r="AD31" s="66"/>
      <c r="AE31" s="66"/>
      <c r="AF31" s="66"/>
      <c r="AG31" s="66"/>
      <c r="AH31" s="66"/>
      <c r="AI31" s="66"/>
      <c r="AJ31" s="66"/>
      <c r="AL31" s="2"/>
      <c r="AM31" s="62"/>
      <c r="AN31" s="62"/>
      <c r="AO31" s="62"/>
      <c r="AP31" s="62"/>
      <c r="AQ31" s="62"/>
      <c r="AR31" s="62"/>
      <c r="AS31" s="62"/>
      <c r="AT31" s="62"/>
      <c r="AU31" s="62"/>
      <c r="AV31" s="62"/>
      <c r="AW31" s="62"/>
      <c r="AX31" s="62"/>
      <c r="AY31" s="62"/>
    </row>
    <row r="32" spans="1:51" ht="27" customHeight="1">
      <c r="A32" s="2"/>
      <c r="B32" s="7"/>
      <c r="C32" s="809" t="s">
        <v>30</v>
      </c>
      <c r="D32" s="809"/>
      <c r="E32" s="809"/>
      <c r="F32" s="809"/>
      <c r="G32" s="7"/>
      <c r="J32" s="67"/>
      <c r="K32" s="460"/>
      <c r="L32" s="67"/>
      <c r="M32" s="67"/>
      <c r="N32" s="192">
        <f t="shared" si="3"/>
        <v>16</v>
      </c>
      <c r="O32" s="192">
        <f t="shared" si="0"/>
        <v>83</v>
      </c>
      <c r="P32" s="151"/>
      <c r="Q32" s="192">
        <f t="shared" si="1"/>
        <v>16</v>
      </c>
      <c r="R32" s="192">
        <f t="shared" si="2"/>
        <v>19</v>
      </c>
      <c r="T32" s="66"/>
      <c r="U32" s="66"/>
      <c r="V32" s="66"/>
      <c r="W32" s="66"/>
      <c r="X32" s="66"/>
      <c r="Y32" s="66"/>
      <c r="Z32" s="66"/>
      <c r="AA32" s="66"/>
      <c r="AB32" s="66"/>
      <c r="AC32" s="66"/>
      <c r="AD32" s="66"/>
      <c r="AE32" s="66"/>
      <c r="AF32" s="66"/>
      <c r="AG32" s="66"/>
      <c r="AH32" s="66"/>
      <c r="AI32" s="66"/>
      <c r="AJ32" s="66"/>
      <c r="AL32" s="2"/>
      <c r="AM32" s="62"/>
      <c r="AN32" s="62"/>
      <c r="AO32" s="62"/>
      <c r="AP32" s="62"/>
      <c r="AQ32" s="62"/>
      <c r="AR32" s="62"/>
      <c r="AS32" s="62"/>
      <c r="AT32" s="62"/>
      <c r="AU32" s="62"/>
      <c r="AV32" s="62"/>
      <c r="AW32" s="62"/>
      <c r="AX32" s="62"/>
      <c r="AY32" s="62"/>
    </row>
    <row r="33" spans="1:51" ht="27" customHeight="1">
      <c r="A33" s="2"/>
      <c r="B33" s="7"/>
      <c r="C33" s="809"/>
      <c r="D33" s="809"/>
      <c r="E33" s="809"/>
      <c r="F33" s="809"/>
      <c r="G33" s="7"/>
      <c r="J33" s="67"/>
      <c r="K33" s="460"/>
      <c r="L33" s="67"/>
      <c r="M33" s="67"/>
      <c r="N33" s="192">
        <f t="shared" si="3"/>
        <v>17</v>
      </c>
      <c r="O33" s="192">
        <f t="shared" si="0"/>
        <v>88</v>
      </c>
      <c r="P33" s="151"/>
      <c r="Q33" s="192">
        <f t="shared" si="1"/>
        <v>17</v>
      </c>
      <c r="R33" s="192">
        <f t="shared" si="2"/>
        <v>19</v>
      </c>
      <c r="T33" s="66"/>
      <c r="U33" s="66"/>
      <c r="V33" s="66"/>
      <c r="W33" s="66"/>
      <c r="X33" s="66"/>
      <c r="Y33" s="66"/>
      <c r="Z33" s="66"/>
      <c r="AA33" s="66"/>
      <c r="AB33" s="66"/>
      <c r="AC33" s="66"/>
      <c r="AD33" s="66"/>
      <c r="AE33" s="66"/>
      <c r="AF33" s="66"/>
      <c r="AG33" s="66"/>
      <c r="AH33" s="66"/>
      <c r="AI33" s="66"/>
      <c r="AJ33" s="66"/>
      <c r="AL33" s="2"/>
      <c r="AM33" s="62"/>
      <c r="AN33" s="62"/>
      <c r="AO33" s="62"/>
      <c r="AP33" s="62"/>
      <c r="AQ33" s="62"/>
      <c r="AR33" s="62"/>
      <c r="AS33" s="62"/>
      <c r="AT33" s="62"/>
      <c r="AU33" s="62"/>
      <c r="AV33" s="62"/>
      <c r="AW33" s="62"/>
      <c r="AX33" s="62"/>
      <c r="AY33" s="62"/>
    </row>
    <row r="34" spans="1:51" ht="27" customHeight="1">
      <c r="A34" s="2"/>
      <c r="B34" s="7"/>
      <c r="C34" s="7"/>
      <c r="D34" s="7" t="s">
        <v>291</v>
      </c>
      <c r="E34" s="7"/>
      <c r="F34" s="7"/>
      <c r="G34" s="7"/>
      <c r="J34" s="67"/>
      <c r="K34" s="460"/>
      <c r="L34" s="67"/>
      <c r="M34" s="67"/>
      <c r="N34" s="192">
        <f t="shared" si="3"/>
        <v>18</v>
      </c>
      <c r="O34" s="192">
        <f t="shared" si="0"/>
        <v>93</v>
      </c>
      <c r="P34" s="151"/>
      <c r="Q34" s="192">
        <f t="shared" si="1"/>
        <v>18</v>
      </c>
      <c r="R34" s="192">
        <f t="shared" si="2"/>
        <v>19</v>
      </c>
      <c r="T34" s="66"/>
      <c r="U34" s="66"/>
      <c r="V34" s="66"/>
      <c r="W34" s="66"/>
      <c r="X34" s="66"/>
      <c r="Y34" s="66"/>
      <c r="Z34" s="66"/>
      <c r="AA34" s="66"/>
      <c r="AB34" s="66"/>
      <c r="AC34" s="66"/>
      <c r="AD34" s="66"/>
      <c r="AE34" s="66"/>
      <c r="AF34" s="66"/>
      <c r="AG34" s="66"/>
      <c r="AH34" s="66"/>
      <c r="AI34" s="66"/>
      <c r="AJ34" s="66"/>
      <c r="AL34" s="2"/>
      <c r="AM34" s="62"/>
      <c r="AN34" s="62"/>
      <c r="AO34" s="62"/>
      <c r="AP34" s="62"/>
      <c r="AQ34" s="62"/>
      <c r="AR34" s="62"/>
      <c r="AS34" s="62"/>
      <c r="AT34" s="62"/>
      <c r="AU34" s="62"/>
      <c r="AV34" s="62"/>
      <c r="AW34" s="62"/>
      <c r="AX34" s="62"/>
      <c r="AY34" s="62"/>
    </row>
    <row r="35" spans="1:51" ht="27" customHeight="1">
      <c r="A35" s="2"/>
      <c r="B35" s="7"/>
      <c r="C35" s="7"/>
      <c r="D35" s="478" t="s">
        <v>292</v>
      </c>
      <c r="E35" s="7"/>
      <c r="F35" s="7"/>
      <c r="G35" s="7"/>
      <c r="N35" s="192">
        <f t="shared" si="3"/>
        <v>19</v>
      </c>
      <c r="O35" s="192">
        <f t="shared" si="0"/>
        <v>98</v>
      </c>
      <c r="P35" s="151"/>
      <c r="Q35" s="192">
        <f t="shared" si="1"/>
        <v>19</v>
      </c>
      <c r="R35" s="192">
        <f t="shared" si="2"/>
        <v>19</v>
      </c>
      <c r="T35" s="87"/>
      <c r="U35" s="87"/>
      <c r="V35" s="87"/>
      <c r="W35" s="87"/>
      <c r="X35" s="87"/>
      <c r="Y35" s="87"/>
      <c r="Z35" s="87"/>
      <c r="AA35" s="87"/>
      <c r="AB35" s="87"/>
      <c r="AC35" s="87"/>
      <c r="AD35" s="87"/>
      <c r="AE35" s="87"/>
      <c r="AF35" s="87"/>
      <c r="AG35" s="87"/>
      <c r="AH35" s="87"/>
      <c r="AI35" s="87"/>
      <c r="AJ35" s="87"/>
      <c r="AL35" s="2"/>
      <c r="AM35" s="62"/>
      <c r="AN35" s="62"/>
      <c r="AO35" s="62"/>
      <c r="AP35" s="62"/>
      <c r="AQ35" s="62"/>
      <c r="AR35" s="62"/>
      <c r="AS35" s="62"/>
      <c r="AT35" s="62"/>
      <c r="AU35" s="62"/>
      <c r="AV35" s="62"/>
      <c r="AW35" s="62"/>
      <c r="AX35" s="62"/>
      <c r="AY35" s="62"/>
    </row>
    <row r="36" spans="1:51" ht="27" customHeight="1">
      <c r="A36" s="2"/>
      <c r="B36" s="7"/>
      <c r="C36" s="7"/>
      <c r="D36" s="478" t="s">
        <v>293</v>
      </c>
      <c r="E36" s="7"/>
      <c r="F36" s="7"/>
      <c r="G36" s="7"/>
      <c r="N36" s="192">
        <f t="shared" si="3"/>
        <v>20</v>
      </c>
      <c r="O36" s="192">
        <f t="shared" si="0"/>
        <v>103</v>
      </c>
      <c r="P36" s="151"/>
      <c r="Q36" s="192">
        <f t="shared" si="1"/>
        <v>20</v>
      </c>
      <c r="R36" s="192">
        <f t="shared" si="2"/>
        <v>19</v>
      </c>
      <c r="T36" s="87"/>
      <c r="U36" s="87"/>
      <c r="V36" s="87"/>
      <c r="W36" s="87"/>
      <c r="X36" s="87"/>
      <c r="Y36" s="87"/>
      <c r="Z36" s="87"/>
      <c r="AA36" s="87"/>
      <c r="AB36" s="87"/>
      <c r="AC36" s="87"/>
      <c r="AD36" s="87"/>
      <c r="AE36" s="87"/>
      <c r="AF36" s="87"/>
      <c r="AG36" s="87"/>
      <c r="AH36" s="87"/>
      <c r="AI36" s="87"/>
      <c r="AJ36" s="87"/>
      <c r="AL36" s="2"/>
      <c r="AM36" s="62"/>
      <c r="AN36" s="62"/>
      <c r="AO36" s="62"/>
      <c r="AP36" s="62"/>
      <c r="AQ36" s="62"/>
      <c r="AR36" s="62"/>
      <c r="AS36" s="62"/>
      <c r="AT36" s="62"/>
      <c r="AU36" s="62"/>
      <c r="AV36" s="62"/>
      <c r="AW36" s="62"/>
      <c r="AX36" s="62"/>
      <c r="AY36" s="62"/>
    </row>
    <row r="37" spans="1:51" ht="27" customHeight="1">
      <c r="A37" s="2"/>
      <c r="B37" s="7"/>
      <c r="C37" s="7"/>
      <c r="D37" s="478" t="s">
        <v>294</v>
      </c>
      <c r="E37" s="7"/>
      <c r="F37" s="7"/>
      <c r="G37" s="7"/>
      <c r="N37" s="192">
        <f t="shared" si="3"/>
        <v>21</v>
      </c>
      <c r="O37" s="192">
        <f t="shared" si="0"/>
        <v>108</v>
      </c>
      <c r="P37" s="151"/>
      <c r="Q37" s="192">
        <f t="shared" si="1"/>
        <v>21</v>
      </c>
      <c r="R37" s="192">
        <f t="shared" si="2"/>
        <v>19</v>
      </c>
      <c r="T37" s="87"/>
      <c r="U37" s="87"/>
      <c r="V37" s="87"/>
      <c r="W37" s="87"/>
      <c r="X37" s="87"/>
      <c r="Y37" s="87"/>
      <c r="Z37" s="87"/>
      <c r="AA37" s="87"/>
      <c r="AB37" s="87"/>
      <c r="AC37" s="87"/>
      <c r="AD37" s="87"/>
      <c r="AE37" s="87"/>
      <c r="AF37" s="87"/>
      <c r="AG37" s="87"/>
      <c r="AH37" s="87"/>
      <c r="AI37" s="87"/>
      <c r="AJ37" s="87"/>
      <c r="AL37" s="2"/>
      <c r="AM37" s="62"/>
      <c r="AN37" s="62"/>
      <c r="AO37" s="62"/>
      <c r="AP37" s="62"/>
      <c r="AQ37" s="62"/>
      <c r="AR37" s="62"/>
      <c r="AS37" s="62"/>
      <c r="AT37" s="62"/>
      <c r="AU37" s="62"/>
      <c r="AV37" s="62"/>
      <c r="AW37" s="62"/>
      <c r="AX37" s="62"/>
      <c r="AY37" s="62"/>
    </row>
    <row r="38" spans="1:51" ht="27" customHeight="1">
      <c r="A38" s="2"/>
      <c r="B38" s="7"/>
      <c r="C38" s="7"/>
      <c r="D38" s="7"/>
      <c r="E38" s="7"/>
      <c r="F38" s="7"/>
      <c r="G38" s="7"/>
      <c r="AL38" s="2"/>
      <c r="AM38" s="62"/>
      <c r="AN38" s="62"/>
      <c r="AO38" s="62"/>
      <c r="AP38" s="62"/>
      <c r="AQ38" s="62"/>
      <c r="AR38" s="62"/>
      <c r="AS38" s="62"/>
      <c r="AT38" s="62"/>
      <c r="AU38" s="62"/>
      <c r="AV38" s="62"/>
      <c r="AW38" s="62"/>
      <c r="AX38" s="62"/>
      <c r="AY38" s="62"/>
    </row>
    <row r="39" spans="1:51" ht="27" customHeight="1">
      <c r="A39" s="2"/>
      <c r="B39" s="7"/>
      <c r="C39" s="7"/>
      <c r="D39" s="7"/>
      <c r="E39" s="7"/>
      <c r="F39" s="7"/>
      <c r="G39" s="7"/>
      <c r="AL39" s="2"/>
      <c r="AM39" s="62"/>
      <c r="AN39" s="62"/>
      <c r="AO39" s="62"/>
      <c r="AP39" s="62"/>
      <c r="AQ39" s="62"/>
      <c r="AR39" s="62"/>
      <c r="AS39" s="62"/>
      <c r="AT39" s="62"/>
      <c r="AU39" s="62"/>
      <c r="AV39" s="62"/>
      <c r="AW39" s="62"/>
      <c r="AX39" s="62"/>
      <c r="AY39" s="62"/>
    </row>
    <row r="40" spans="1:51" ht="27" customHeight="1">
      <c r="A40" s="2"/>
      <c r="B40" s="7"/>
      <c r="C40" s="7"/>
      <c r="D40" s="7"/>
      <c r="E40" s="7"/>
      <c r="F40" s="7"/>
      <c r="G40" s="7"/>
      <c r="AL40" s="2"/>
      <c r="AM40" s="62"/>
      <c r="AN40" s="62"/>
      <c r="AO40" s="62"/>
      <c r="AP40" s="62"/>
      <c r="AQ40" s="62"/>
      <c r="AR40" s="62"/>
      <c r="AS40" s="62"/>
      <c r="AT40" s="62"/>
      <c r="AU40" s="62"/>
      <c r="AV40" s="62"/>
      <c r="AW40" s="62"/>
      <c r="AX40" s="62"/>
      <c r="AY40" s="62"/>
    </row>
    <row r="41" spans="1:51" ht="27" customHeight="1">
      <c r="A41" s="2"/>
      <c r="B41" s="7"/>
      <c r="C41" s="7"/>
      <c r="D41" s="7"/>
      <c r="E41" s="7"/>
      <c r="F41" s="7"/>
      <c r="G41" s="7"/>
      <c r="AL41" s="2"/>
      <c r="AM41" s="62"/>
      <c r="AN41" s="62"/>
      <c r="AO41" s="62"/>
      <c r="AP41" s="62"/>
      <c r="AQ41" s="62"/>
      <c r="AR41" s="62"/>
      <c r="AS41" s="62"/>
      <c r="AT41" s="62"/>
      <c r="AU41" s="62"/>
      <c r="AV41" s="62"/>
      <c r="AW41" s="62"/>
      <c r="AX41" s="62"/>
      <c r="AY41" s="62"/>
    </row>
    <row r="42" spans="1:51" ht="27" customHeight="1">
      <c r="A42" s="2"/>
      <c r="B42" s="2"/>
      <c r="C42" s="784" t="s">
        <v>112</v>
      </c>
      <c r="D42" s="784"/>
      <c r="E42" s="784"/>
      <c r="F42" s="784"/>
      <c r="G42" s="784"/>
      <c r="H42" s="2"/>
      <c r="I42" s="2"/>
      <c r="J42" s="2"/>
      <c r="K42" s="457"/>
      <c r="L42" s="2"/>
      <c r="M42" s="2"/>
      <c r="N42" s="2"/>
      <c r="O42" s="2"/>
      <c r="P42" s="2"/>
      <c r="Q42" s="2"/>
      <c r="R42" s="2"/>
      <c r="S42" s="2"/>
      <c r="T42" s="88"/>
      <c r="U42" s="88"/>
      <c r="V42" s="88"/>
      <c r="W42" s="88"/>
      <c r="X42" s="88"/>
      <c r="Y42" s="89"/>
      <c r="Z42" s="2"/>
      <c r="AA42" s="2"/>
      <c r="AB42" s="2"/>
      <c r="AC42" s="2"/>
      <c r="AD42" s="2"/>
      <c r="AE42" s="2"/>
      <c r="AF42" s="2"/>
      <c r="AG42" s="2"/>
      <c r="AH42" s="2"/>
      <c r="AI42" s="2"/>
      <c r="AJ42" s="2"/>
      <c r="AL42" s="2"/>
      <c r="AM42" s="62"/>
      <c r="AN42" s="62"/>
      <c r="AO42" s="62"/>
      <c r="AP42" s="62"/>
      <c r="AQ42" s="62"/>
      <c r="AR42" s="62"/>
      <c r="AS42" s="62"/>
      <c r="AT42" s="62"/>
      <c r="AU42" s="62"/>
      <c r="AV42" s="62"/>
      <c r="AW42" s="62"/>
      <c r="AX42" s="62"/>
      <c r="AY42" s="62"/>
    </row>
  </sheetData>
  <mergeCells count="18">
    <mergeCell ref="D2:G5"/>
    <mergeCell ref="J2:V5"/>
    <mergeCell ref="D8:F9"/>
    <mergeCell ref="J8:N8"/>
    <mergeCell ref="D10:F11"/>
    <mergeCell ref="J10:N12"/>
    <mergeCell ref="O10:T12"/>
    <mergeCell ref="D12:F13"/>
    <mergeCell ref="J13:N13"/>
    <mergeCell ref="O13:T13"/>
    <mergeCell ref="C32:F33"/>
    <mergeCell ref="C42:G42"/>
    <mergeCell ref="D14:F16"/>
    <mergeCell ref="D17:F18"/>
    <mergeCell ref="D19:F21"/>
    <mergeCell ref="D22:F23"/>
    <mergeCell ref="D24:F25"/>
    <mergeCell ref="C28:F30"/>
  </mergeCells>
  <hyperlinks>
    <hyperlink ref="D35" r:id="rId1" xr:uid="{9FC9C21C-EBF7-47C4-9FB0-B80210133AE2}"/>
    <hyperlink ref="D36" r:id="rId2" xr:uid="{949C3BD9-E601-40EE-80DF-5CFC7C4D66D5}"/>
    <hyperlink ref="D37" r:id="rId3" xr:uid="{92ADF21D-9A39-402F-AAF5-9769404D469E}"/>
    <hyperlink ref="C32" r:id="rId4" xr:uid="{1EDFA254-CCCF-4319-8A39-E432D63235B8}"/>
    <hyperlink ref="D31" r:id="rId5" display="http://whatifmath.org/contact-us/" xr:uid="{8DFB8B9B-E3F6-41C6-8A4D-0ED593FA5C48}"/>
    <hyperlink ref="E31" r:id="rId6" display="http://whatifmath.org/contact-us/" xr:uid="{DBA71F29-A1E3-4C2F-9B2B-6FDAFE29132E}"/>
    <hyperlink ref="F31" r:id="rId7" display="http://whatifmath.org/contact-us/" xr:uid="{3E124C48-3066-449E-B0DB-7D2041EFCBDA}"/>
  </hyperlinks>
  <pageMargins left="0.75" right="0.75" top="1" bottom="1" header="0.5" footer="0.5"/>
  <pageSetup orientation="portrait" r:id="rId8"/>
  <drawing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1C1A7-E63A-4474-ACAE-014C5D7E272C}">
  <sheetPr>
    <tabColor rgb="FF008000"/>
  </sheetPr>
  <dimension ref="A1:BS41"/>
  <sheetViews>
    <sheetView showGridLines="0" topLeftCell="A4" zoomScale="80" zoomScaleNormal="80" workbookViewId="0">
      <selection activeCell="A6" sqref="A6"/>
    </sheetView>
  </sheetViews>
  <sheetFormatPr defaultColWidth="13.06640625" defaultRowHeight="18" customHeight="1"/>
  <cols>
    <col min="1" max="2" width="3.265625" style="4" customWidth="1"/>
    <col min="3" max="3" width="6.53125" style="4" customWidth="1"/>
    <col min="4" max="5" width="13.06640625" style="4"/>
    <col min="6" max="6" width="15.46484375" style="4" customWidth="1"/>
    <col min="7" max="9" width="4.53125" style="4" customWidth="1"/>
    <col min="10" max="11" width="6.53125" style="4" customWidth="1"/>
    <col min="12" max="12" width="2.9296875" style="4" customWidth="1"/>
    <col min="13" max="14" width="10.9296875" style="4" customWidth="1"/>
    <col min="15" max="15" width="4.53125" style="4" customWidth="1"/>
    <col min="16" max="17" width="6.53125" style="4" customWidth="1"/>
    <col min="18" max="18" width="2.53125" style="4" customWidth="1"/>
    <col min="19" max="20" width="10.19921875" style="4" customWidth="1"/>
    <col min="21" max="21" width="4.53125" style="4" customWidth="1"/>
    <col min="22" max="23" width="6.53125" style="4" customWidth="1"/>
    <col min="24" max="24" width="3.46484375" style="4" customWidth="1"/>
    <col min="25" max="26" width="10.53125" style="4" customWidth="1"/>
    <col min="27" max="28" width="4.33203125" style="4" customWidth="1"/>
    <col min="29" max="69" width="6.53125" style="4" customWidth="1"/>
    <col min="70" max="70" width="4.53125" style="4" customWidth="1"/>
    <col min="71" max="16384" width="13.06640625" style="4"/>
  </cols>
  <sheetData>
    <row r="1" spans="1:71" ht="18" customHeight="1">
      <c r="A1" s="1"/>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62"/>
      <c r="AX1" s="62"/>
      <c r="AY1" s="62"/>
      <c r="AZ1" s="62"/>
      <c r="BA1" s="62"/>
      <c r="BB1" s="62"/>
      <c r="BC1" s="62"/>
      <c r="BD1" s="62"/>
      <c r="BE1" s="62"/>
      <c r="BF1" s="62"/>
      <c r="BG1" s="62"/>
      <c r="BH1" s="62"/>
      <c r="BI1" s="62"/>
      <c r="BJ1" s="62"/>
      <c r="BK1" s="62"/>
      <c r="BL1" s="62"/>
      <c r="BM1" s="62"/>
      <c r="BN1" s="62"/>
      <c r="BO1" s="62"/>
      <c r="BP1" s="62"/>
      <c r="BQ1" s="62"/>
      <c r="BR1" s="62"/>
      <c r="BS1" s="62"/>
    </row>
    <row r="2" spans="1:71" ht="18" customHeight="1">
      <c r="A2" s="5"/>
      <c r="B2" s="5"/>
      <c r="C2" s="5"/>
      <c r="D2" s="803" t="s">
        <v>143</v>
      </c>
      <c r="E2" s="803"/>
      <c r="F2" s="803"/>
      <c r="G2" s="803"/>
      <c r="H2" s="7"/>
      <c r="I2" s="7"/>
      <c r="J2" s="839" t="s">
        <v>147</v>
      </c>
      <c r="K2" s="839"/>
      <c r="L2" s="839"/>
      <c r="M2" s="839"/>
      <c r="N2" s="839"/>
      <c r="O2" s="839"/>
      <c r="P2" s="839"/>
      <c r="Q2" s="839"/>
      <c r="R2" s="839"/>
      <c r="S2" s="839"/>
      <c r="T2" s="839"/>
      <c r="U2" s="839"/>
      <c r="V2" s="839"/>
      <c r="W2" s="839"/>
      <c r="X2" s="839"/>
      <c r="Y2" s="839"/>
      <c r="Z2" s="839"/>
      <c r="AA2" s="536"/>
      <c r="AB2" s="536"/>
      <c r="AC2" s="7"/>
      <c r="AD2" s="7"/>
      <c r="AE2" s="7"/>
      <c r="AF2" s="7"/>
      <c r="AG2" s="7"/>
      <c r="AH2" s="7"/>
      <c r="AI2" s="7"/>
      <c r="AJ2" s="7"/>
      <c r="AK2" s="7"/>
      <c r="AL2" s="7"/>
      <c r="AM2" s="7"/>
      <c r="AN2" s="7"/>
      <c r="AO2" s="7"/>
      <c r="AP2" s="7"/>
      <c r="AQ2" s="7"/>
      <c r="AR2" s="7"/>
      <c r="AS2" s="7"/>
      <c r="AT2" s="7"/>
      <c r="AU2" s="7"/>
      <c r="AV2" s="2"/>
      <c r="AW2" s="62"/>
      <c r="AX2" s="62"/>
      <c r="AY2" s="62"/>
      <c r="AZ2" s="62"/>
      <c r="BA2" s="62"/>
      <c r="BB2" s="62"/>
      <c r="BC2" s="62"/>
      <c r="BD2" s="62"/>
      <c r="BE2" s="62"/>
      <c r="BF2" s="62"/>
      <c r="BG2" s="62"/>
      <c r="BH2" s="62"/>
      <c r="BI2" s="62"/>
      <c r="BJ2" s="62"/>
      <c r="BK2" s="62"/>
      <c r="BL2" s="62"/>
      <c r="BM2" s="62"/>
      <c r="BN2" s="62"/>
      <c r="BO2" s="62"/>
      <c r="BP2" s="62"/>
      <c r="BQ2" s="62"/>
      <c r="BR2" s="62"/>
      <c r="BS2" s="62"/>
    </row>
    <row r="3" spans="1:71" ht="18" customHeight="1">
      <c r="A3" s="5"/>
      <c r="B3" s="5"/>
      <c r="C3" s="5"/>
      <c r="D3" s="803"/>
      <c r="E3" s="803"/>
      <c r="F3" s="803"/>
      <c r="G3" s="803"/>
      <c r="H3" s="7"/>
      <c r="I3" s="7"/>
      <c r="J3" s="839"/>
      <c r="K3" s="839"/>
      <c r="L3" s="839"/>
      <c r="M3" s="839"/>
      <c r="N3" s="839"/>
      <c r="O3" s="839"/>
      <c r="P3" s="839"/>
      <c r="Q3" s="839"/>
      <c r="R3" s="839"/>
      <c r="S3" s="839"/>
      <c r="T3" s="839"/>
      <c r="U3" s="839"/>
      <c r="V3" s="839"/>
      <c r="W3" s="839"/>
      <c r="X3" s="839"/>
      <c r="Y3" s="839"/>
      <c r="Z3" s="839"/>
      <c r="AA3" s="536"/>
      <c r="AB3" s="536"/>
      <c r="AC3" s="7"/>
      <c r="AD3" s="7"/>
      <c r="AE3" s="7"/>
      <c r="AF3" s="7"/>
      <c r="AG3" s="7"/>
      <c r="AH3" s="7"/>
      <c r="AI3" s="7"/>
      <c r="AJ3" s="7"/>
      <c r="AK3" s="7"/>
      <c r="AL3" s="7"/>
      <c r="AM3" s="7"/>
      <c r="AN3" s="7"/>
      <c r="AO3" s="7"/>
      <c r="AP3" s="7"/>
      <c r="AQ3" s="7"/>
      <c r="AR3" s="7"/>
      <c r="AS3" s="7"/>
      <c r="AT3" s="7"/>
      <c r="AU3" s="7"/>
      <c r="AV3" s="2"/>
      <c r="AW3" s="62"/>
      <c r="AX3" s="62"/>
      <c r="AY3" s="62"/>
      <c r="AZ3" s="62"/>
      <c r="BA3" s="62"/>
      <c r="BB3" s="62"/>
      <c r="BC3" s="62"/>
      <c r="BD3" s="62"/>
      <c r="BE3" s="62"/>
      <c r="BF3" s="62"/>
      <c r="BG3" s="62"/>
      <c r="BH3" s="62"/>
      <c r="BI3" s="62"/>
      <c r="BJ3" s="62"/>
      <c r="BK3" s="62"/>
      <c r="BL3" s="62"/>
      <c r="BM3" s="62"/>
      <c r="BN3" s="62"/>
      <c r="BO3" s="62"/>
      <c r="BP3" s="62"/>
      <c r="BQ3" s="62"/>
      <c r="BR3" s="62"/>
      <c r="BS3" s="62"/>
    </row>
    <row r="4" spans="1:71" ht="18" customHeight="1">
      <c r="A4" s="5"/>
      <c r="B4" s="5"/>
      <c r="C4" s="5"/>
      <c r="D4" s="803"/>
      <c r="E4" s="803"/>
      <c r="F4" s="803"/>
      <c r="G4" s="803"/>
      <c r="H4" s="7"/>
      <c r="I4" s="7"/>
      <c r="J4" s="839"/>
      <c r="K4" s="839"/>
      <c r="L4" s="839"/>
      <c r="M4" s="839"/>
      <c r="N4" s="839"/>
      <c r="O4" s="839"/>
      <c r="P4" s="839"/>
      <c r="Q4" s="839"/>
      <c r="R4" s="839"/>
      <c r="S4" s="839"/>
      <c r="T4" s="839"/>
      <c r="U4" s="839"/>
      <c r="V4" s="839"/>
      <c r="W4" s="839"/>
      <c r="X4" s="839"/>
      <c r="Y4" s="839"/>
      <c r="Z4" s="839"/>
      <c r="AA4" s="536"/>
      <c r="AB4" s="536"/>
      <c r="AC4" s="7"/>
      <c r="AD4" s="7"/>
      <c r="AE4" s="7"/>
      <c r="AF4" s="7"/>
      <c r="AG4" s="7"/>
      <c r="AH4" s="7"/>
      <c r="AI4" s="7"/>
      <c r="AJ4" s="7"/>
      <c r="AK4" s="7"/>
      <c r="AL4" s="7"/>
      <c r="AM4" s="7"/>
      <c r="AN4" s="7"/>
      <c r="AO4" s="7"/>
      <c r="AP4" s="7"/>
      <c r="AQ4" s="7"/>
      <c r="AR4" s="7"/>
      <c r="AS4" s="7"/>
      <c r="AT4" s="7"/>
      <c r="AU4" s="7"/>
      <c r="AV4" s="2"/>
      <c r="AW4" s="62"/>
      <c r="AX4" s="62"/>
      <c r="AY4" s="62"/>
      <c r="AZ4" s="62"/>
      <c r="BA4" s="62"/>
      <c r="BB4" s="62"/>
      <c r="BC4" s="62"/>
      <c r="BD4" s="62"/>
      <c r="BE4" s="62"/>
      <c r="BF4" s="62"/>
      <c r="BG4" s="62"/>
      <c r="BH4" s="62"/>
      <c r="BI4" s="62"/>
      <c r="BJ4" s="62"/>
      <c r="BK4" s="62"/>
      <c r="BL4" s="62"/>
      <c r="BM4" s="62"/>
      <c r="BN4" s="62"/>
      <c r="BO4" s="62"/>
      <c r="BP4" s="62"/>
      <c r="BQ4" s="62"/>
      <c r="BR4" s="62"/>
      <c r="BS4" s="62"/>
    </row>
    <row r="5" spans="1:71" ht="18" customHeight="1">
      <c r="A5" s="5"/>
      <c r="B5" s="5"/>
      <c r="C5" s="5"/>
      <c r="D5" s="803"/>
      <c r="E5" s="803"/>
      <c r="F5" s="803"/>
      <c r="G5" s="803"/>
      <c r="H5" s="7"/>
      <c r="I5" s="7"/>
      <c r="J5" s="839"/>
      <c r="K5" s="839"/>
      <c r="L5" s="839"/>
      <c r="M5" s="839"/>
      <c r="N5" s="839"/>
      <c r="O5" s="839"/>
      <c r="P5" s="839"/>
      <c r="Q5" s="839"/>
      <c r="R5" s="839"/>
      <c r="S5" s="839"/>
      <c r="T5" s="839"/>
      <c r="U5" s="839"/>
      <c r="V5" s="839"/>
      <c r="W5" s="839"/>
      <c r="X5" s="839"/>
      <c r="Y5" s="839"/>
      <c r="Z5" s="839"/>
      <c r="AA5" s="536"/>
      <c r="AB5" s="536"/>
      <c r="AC5" s="7"/>
      <c r="AD5" s="7"/>
      <c r="AE5" s="7"/>
      <c r="AF5" s="7"/>
      <c r="AG5" s="7"/>
      <c r="AH5" s="7"/>
      <c r="AI5" s="7"/>
      <c r="AJ5" s="7"/>
      <c r="AK5" s="7"/>
      <c r="AL5" s="7"/>
      <c r="AM5" s="7"/>
      <c r="AN5" s="7"/>
      <c r="AO5" s="7"/>
      <c r="AP5" s="7"/>
      <c r="AQ5" s="7"/>
      <c r="AR5" s="7"/>
      <c r="AS5" s="7"/>
      <c r="AT5" s="7"/>
      <c r="AU5" s="7"/>
      <c r="AV5" s="2"/>
      <c r="AW5" s="62"/>
      <c r="AX5" s="62"/>
      <c r="AY5" s="62"/>
      <c r="AZ5" s="62"/>
      <c r="BA5" s="62"/>
      <c r="BB5" s="62"/>
      <c r="BC5" s="62"/>
      <c r="BD5" s="62"/>
      <c r="BE5" s="62"/>
      <c r="BF5" s="62"/>
      <c r="BG5" s="62"/>
      <c r="BH5" s="62"/>
      <c r="BI5" s="62"/>
      <c r="BJ5" s="62"/>
      <c r="BK5" s="62"/>
      <c r="BL5" s="62"/>
      <c r="BM5" s="62"/>
      <c r="BN5" s="62"/>
      <c r="BO5" s="62"/>
      <c r="BP5" s="62"/>
      <c r="BQ5" s="62"/>
      <c r="BR5" s="62"/>
      <c r="BS5" s="62"/>
    </row>
    <row r="6" spans="1:71" ht="18" customHeight="1">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2"/>
      <c r="AW6" s="62"/>
      <c r="AX6" s="62"/>
      <c r="AY6" s="62"/>
      <c r="AZ6" s="62"/>
      <c r="BA6" s="62"/>
      <c r="BB6" s="62"/>
      <c r="BC6" s="62"/>
      <c r="BD6" s="62"/>
      <c r="BE6" s="62"/>
      <c r="BF6" s="62"/>
      <c r="BG6" s="62"/>
      <c r="BH6" s="62"/>
      <c r="BI6" s="62"/>
      <c r="BJ6" s="62"/>
      <c r="BK6" s="62"/>
      <c r="BL6" s="62"/>
      <c r="BM6" s="62"/>
      <c r="BN6" s="62"/>
      <c r="BO6" s="62"/>
      <c r="BP6" s="62"/>
      <c r="BQ6" s="62"/>
      <c r="BR6" s="62"/>
      <c r="BS6" s="62"/>
    </row>
    <row r="7" spans="1:71" ht="25.25" customHeight="1">
      <c r="A7" s="2"/>
      <c r="B7" s="7"/>
      <c r="C7" s="7"/>
      <c r="D7" s="7"/>
      <c r="E7" s="7"/>
      <c r="F7" s="7"/>
      <c r="G7" s="7"/>
      <c r="AC7" s="7"/>
      <c r="AD7" s="7"/>
      <c r="AE7" s="7"/>
      <c r="AF7" s="7"/>
      <c r="AG7" s="7"/>
      <c r="AH7" s="7"/>
      <c r="AI7" s="7"/>
      <c r="AJ7" s="7"/>
      <c r="AK7" s="7"/>
      <c r="AL7" s="7"/>
      <c r="AM7" s="7"/>
      <c r="AN7" s="7"/>
      <c r="AO7" s="7"/>
      <c r="AP7" s="7"/>
      <c r="AQ7" s="7"/>
      <c r="AR7" s="7"/>
      <c r="AS7" s="7"/>
      <c r="AT7" s="7"/>
      <c r="AU7" s="7"/>
      <c r="AV7" s="2"/>
      <c r="AW7" s="62"/>
      <c r="AX7" s="62"/>
      <c r="AY7" s="62"/>
      <c r="AZ7" s="62"/>
      <c r="BA7" s="62"/>
      <c r="BB7" s="62"/>
      <c r="BC7" s="62"/>
      <c r="BD7" s="62"/>
      <c r="BE7" s="62"/>
      <c r="BF7" s="62"/>
      <c r="BG7" s="62"/>
      <c r="BH7" s="62"/>
      <c r="BI7" s="62"/>
      <c r="BJ7" s="62"/>
      <c r="BK7" s="62"/>
      <c r="BL7" s="62"/>
      <c r="BM7" s="62"/>
      <c r="BN7" s="62"/>
      <c r="BO7" s="62"/>
      <c r="BP7" s="62"/>
      <c r="BQ7" s="62"/>
      <c r="BR7" s="62"/>
      <c r="BS7" s="62"/>
    </row>
    <row r="8" spans="1:71" ht="25.25" customHeight="1" thickBot="1">
      <c r="A8" s="2"/>
      <c r="B8" s="7"/>
      <c r="C8" s="7"/>
      <c r="D8" s="7"/>
      <c r="E8" s="7"/>
      <c r="F8" s="7"/>
      <c r="G8" s="7"/>
      <c r="I8" s="67"/>
      <c r="T8" s="537"/>
      <c r="U8" s="537"/>
      <c r="V8" s="537"/>
      <c r="W8" s="67"/>
      <c r="X8" s="67"/>
      <c r="Y8" s="67"/>
      <c r="Z8" s="67"/>
      <c r="AA8" s="67"/>
      <c r="AC8" s="7"/>
      <c r="AD8" s="7"/>
      <c r="AE8" s="7"/>
      <c r="AF8" s="7"/>
      <c r="AG8" s="7"/>
      <c r="AH8" s="7"/>
      <c r="AI8" s="7"/>
      <c r="AJ8" s="7"/>
      <c r="AK8" s="7"/>
      <c r="AL8" s="7"/>
      <c r="AM8" s="7"/>
      <c r="AN8" s="7"/>
      <c r="AO8" s="7"/>
      <c r="AP8" s="7"/>
      <c r="AQ8" s="7"/>
      <c r="AR8" s="7"/>
      <c r="AS8" s="7"/>
      <c r="AT8" s="7"/>
      <c r="AU8" s="7"/>
      <c r="AV8" s="2"/>
      <c r="AW8" s="68"/>
      <c r="AX8" s="68"/>
      <c r="AY8" s="68"/>
      <c r="AZ8" s="68"/>
      <c r="BA8" s="68"/>
      <c r="BB8" s="68"/>
      <c r="BC8" s="68"/>
      <c r="BD8" s="68"/>
      <c r="BE8" s="68"/>
      <c r="BF8" s="68"/>
      <c r="BG8" s="68"/>
      <c r="BH8" s="68"/>
      <c r="BI8" s="68"/>
      <c r="BJ8" s="68"/>
      <c r="BK8" s="68"/>
      <c r="BL8" s="68"/>
      <c r="BM8" s="68"/>
      <c r="BN8" s="68"/>
      <c r="BO8" s="68"/>
      <c r="BP8" s="68"/>
      <c r="BQ8" s="62"/>
      <c r="BR8" s="62"/>
      <c r="BS8" s="62"/>
    </row>
    <row r="9" spans="1:71" ht="25.25" customHeight="1">
      <c r="A9" s="2"/>
      <c r="B9" s="29"/>
      <c r="C9" s="29">
        <v>1</v>
      </c>
      <c r="D9" s="721" t="s">
        <v>316</v>
      </c>
      <c r="E9" s="721"/>
      <c r="F9" s="721"/>
      <c r="G9" s="30"/>
      <c r="I9" s="67"/>
      <c r="J9" s="840" t="s">
        <v>317</v>
      </c>
      <c r="K9" s="841"/>
      <c r="L9" s="841"/>
      <c r="M9" s="841"/>
      <c r="N9" s="842"/>
      <c r="O9" s="538"/>
      <c r="P9" s="849" t="s">
        <v>318</v>
      </c>
      <c r="Q9" s="850"/>
      <c r="R9" s="850"/>
      <c r="S9" s="850"/>
      <c r="T9" s="851"/>
      <c r="U9" s="539"/>
      <c r="V9" s="858" t="s">
        <v>319</v>
      </c>
      <c r="W9" s="859"/>
      <c r="X9" s="859"/>
      <c r="Y9" s="859"/>
      <c r="Z9" s="860"/>
      <c r="AA9" s="540"/>
      <c r="AB9" s="540"/>
      <c r="AC9" s="7"/>
      <c r="AD9" s="7"/>
      <c r="AE9" s="7"/>
      <c r="AF9" s="7"/>
      <c r="AG9" s="7"/>
      <c r="AH9" s="7"/>
      <c r="AI9" s="7"/>
      <c r="AJ9" s="7"/>
      <c r="AK9" s="7"/>
      <c r="AL9" s="7"/>
      <c r="AM9" s="7"/>
      <c r="AN9" s="7"/>
      <c r="AO9" s="7"/>
      <c r="AP9" s="7"/>
      <c r="AQ9" s="7"/>
      <c r="AR9" s="7"/>
      <c r="AS9" s="7"/>
      <c r="AT9" s="7"/>
      <c r="AU9" s="7"/>
      <c r="AV9" s="2"/>
      <c r="AW9" s="68"/>
      <c r="AX9" s="68"/>
      <c r="AY9" s="68"/>
      <c r="AZ9" s="68"/>
      <c r="BA9" s="68"/>
      <c r="BB9" s="68"/>
      <c r="BC9" s="68"/>
      <c r="BD9" s="68"/>
      <c r="BE9" s="68"/>
      <c r="BF9" s="68"/>
      <c r="BG9" s="68"/>
      <c r="BH9" s="68"/>
      <c r="BI9" s="68"/>
      <c r="BJ9" s="68"/>
      <c r="BK9" s="68"/>
      <c r="BL9" s="68"/>
      <c r="BM9" s="68"/>
      <c r="BN9" s="68"/>
      <c r="BO9" s="68"/>
      <c r="BP9" s="68"/>
      <c r="BQ9" s="62"/>
      <c r="BR9" s="62"/>
      <c r="BS9" s="62"/>
    </row>
    <row r="10" spans="1:71" ht="25.25" customHeight="1">
      <c r="A10" s="2"/>
      <c r="B10" s="34"/>
      <c r="C10" s="34"/>
      <c r="D10" s="721"/>
      <c r="E10" s="721"/>
      <c r="F10" s="721"/>
      <c r="G10" s="30"/>
      <c r="I10" s="67"/>
      <c r="J10" s="843"/>
      <c r="K10" s="844"/>
      <c r="L10" s="844"/>
      <c r="M10" s="844"/>
      <c r="N10" s="845"/>
      <c r="O10" s="538"/>
      <c r="P10" s="852"/>
      <c r="Q10" s="853"/>
      <c r="R10" s="853"/>
      <c r="S10" s="853"/>
      <c r="T10" s="854"/>
      <c r="U10" s="539"/>
      <c r="V10" s="861"/>
      <c r="W10" s="862"/>
      <c r="X10" s="862"/>
      <c r="Y10" s="862"/>
      <c r="Z10" s="863"/>
      <c r="AA10" s="540"/>
      <c r="AB10" s="540"/>
      <c r="AC10" s="7"/>
      <c r="AD10" s="7"/>
      <c r="AE10" s="7"/>
      <c r="AF10" s="7"/>
      <c r="AG10" s="7"/>
      <c r="AH10" s="7"/>
      <c r="AI10" s="7"/>
      <c r="AJ10" s="7"/>
      <c r="AK10" s="7"/>
      <c r="AL10" s="7"/>
      <c r="AM10" s="7"/>
      <c r="AN10" s="7"/>
      <c r="AO10" s="7"/>
      <c r="AP10" s="7"/>
      <c r="AQ10" s="7"/>
      <c r="AR10" s="7"/>
      <c r="AS10" s="7"/>
      <c r="AT10" s="7"/>
      <c r="AU10" s="7"/>
      <c r="AV10" s="2"/>
      <c r="AW10" s="62"/>
      <c r="AX10" s="62"/>
      <c r="AY10" s="62"/>
      <c r="AZ10" s="62"/>
      <c r="BA10" s="62"/>
      <c r="BB10" s="68"/>
      <c r="BC10" s="68"/>
      <c r="BD10" s="68"/>
      <c r="BE10" s="68"/>
      <c r="BF10" s="68"/>
      <c r="BG10" s="68"/>
      <c r="BH10" s="68"/>
      <c r="BI10" s="68"/>
      <c r="BJ10" s="68"/>
      <c r="BK10" s="68"/>
      <c r="BL10" s="68"/>
      <c r="BM10" s="68"/>
      <c r="BN10" s="68"/>
      <c r="BO10" s="68"/>
      <c r="BP10" s="68"/>
      <c r="BQ10" s="62"/>
      <c r="BR10" s="62"/>
      <c r="BS10" s="62"/>
    </row>
    <row r="11" spans="1:71" ht="25.25" customHeight="1" thickBot="1">
      <c r="A11" s="2"/>
      <c r="B11" s="29"/>
      <c r="C11" s="77">
        <v>2</v>
      </c>
      <c r="D11" s="721" t="s">
        <v>320</v>
      </c>
      <c r="E11" s="721"/>
      <c r="F11" s="721"/>
      <c r="G11" s="30"/>
      <c r="I11" s="67"/>
      <c r="J11" s="846"/>
      <c r="K11" s="847"/>
      <c r="L11" s="847"/>
      <c r="M11" s="847"/>
      <c r="N11" s="848"/>
      <c r="O11" s="538"/>
      <c r="P11" s="855"/>
      <c r="Q11" s="856"/>
      <c r="R11" s="856"/>
      <c r="S11" s="856"/>
      <c r="T11" s="857"/>
      <c r="U11" s="539"/>
      <c r="V11" s="861"/>
      <c r="W11" s="862"/>
      <c r="X11" s="862"/>
      <c r="Y11" s="862"/>
      <c r="Z11" s="863"/>
      <c r="AA11" s="540"/>
      <c r="AB11" s="540"/>
      <c r="AC11" s="7"/>
      <c r="AD11" s="7"/>
      <c r="AE11" s="7"/>
      <c r="AF11" s="7"/>
      <c r="AG11" s="7"/>
      <c r="AH11" s="7"/>
      <c r="AI11" s="7"/>
      <c r="AJ11" s="7"/>
      <c r="AK11" s="7"/>
      <c r="AL11" s="7"/>
      <c r="AM11" s="7"/>
      <c r="AN11" s="7"/>
      <c r="AO11" s="7"/>
      <c r="AP11" s="7"/>
      <c r="AQ11" s="7"/>
      <c r="AR11" s="7"/>
      <c r="AS11" s="7"/>
      <c r="AT11" s="7"/>
      <c r="AU11" s="7"/>
      <c r="AV11" s="2"/>
      <c r="AW11" s="62"/>
      <c r="AX11" s="62"/>
      <c r="AY11" s="62"/>
      <c r="AZ11" s="62"/>
      <c r="BA11" s="62"/>
      <c r="BB11" s="68"/>
      <c r="BC11" s="68"/>
      <c r="BD11" s="68"/>
      <c r="BE11" s="68"/>
      <c r="BF11" s="68"/>
      <c r="BG11" s="68"/>
      <c r="BH11" s="68"/>
      <c r="BI11" s="68"/>
      <c r="BJ11" s="68"/>
      <c r="BK11" s="68"/>
      <c r="BL11" s="68"/>
      <c r="BM11" s="68"/>
      <c r="BN11" s="68"/>
      <c r="BO11" s="68"/>
      <c r="BP11" s="68"/>
      <c r="BQ11" s="62"/>
      <c r="BR11" s="62"/>
      <c r="BS11" s="62"/>
    </row>
    <row r="12" spans="1:71" ht="25.25" customHeight="1" thickBot="1">
      <c r="A12" s="2"/>
      <c r="B12" s="34"/>
      <c r="C12" s="34"/>
      <c r="D12" s="721"/>
      <c r="E12" s="721"/>
      <c r="F12" s="721"/>
      <c r="G12" s="30"/>
      <c r="I12" s="67"/>
      <c r="J12" s="864" t="str">
        <f xml:space="preserve"> "f(x)="&amp;K15&amp;"x+"&amp;K16</f>
        <v>f(x)=3x+1</v>
      </c>
      <c r="K12" s="865"/>
      <c r="L12" s="865"/>
      <c r="M12" s="865"/>
      <c r="N12" s="866"/>
      <c r="O12" s="62"/>
      <c r="P12" s="867" t="str">
        <f xml:space="preserve"> "f(x)="&amp;Q15&amp;"x+"&amp;Q16</f>
        <v>f(x)=3x+8</v>
      </c>
      <c r="Q12" s="868"/>
      <c r="R12" s="868"/>
      <c r="S12" s="868"/>
      <c r="T12" s="869"/>
      <c r="V12" s="870" t="str">
        <f>"h(x)="&amp;W15&amp;"x+"&amp;W16</f>
        <v>h(x)=3x+-6</v>
      </c>
      <c r="W12" s="871"/>
      <c r="X12" s="871"/>
      <c r="Y12" s="871"/>
      <c r="Z12" s="871"/>
      <c r="AA12" s="224"/>
      <c r="AC12" s="7"/>
      <c r="AD12" s="7"/>
      <c r="AE12" s="7"/>
      <c r="AF12" s="7"/>
      <c r="AG12" s="7"/>
      <c r="AH12" s="7"/>
      <c r="AI12" s="7"/>
      <c r="AJ12" s="7"/>
      <c r="AK12" s="7"/>
      <c r="AL12" s="7"/>
      <c r="AM12" s="7"/>
      <c r="AN12" s="7"/>
      <c r="AO12" s="7"/>
      <c r="AP12" s="7"/>
      <c r="AQ12" s="7"/>
      <c r="AR12" s="7"/>
      <c r="AS12" s="7"/>
      <c r="AT12" s="7"/>
      <c r="AU12" s="7"/>
      <c r="AV12" s="2"/>
      <c r="AW12" s="62"/>
      <c r="AX12" s="62"/>
      <c r="AY12" s="62"/>
      <c r="AZ12" s="62"/>
      <c r="BA12" s="62"/>
      <c r="BB12" s="68"/>
      <c r="BC12" s="68"/>
      <c r="BD12" s="68"/>
      <c r="BE12" s="68"/>
      <c r="BF12" s="68"/>
      <c r="BG12" s="68"/>
      <c r="BH12" s="68"/>
      <c r="BI12" s="68"/>
      <c r="BJ12" s="68"/>
      <c r="BK12" s="68"/>
      <c r="BL12" s="68"/>
      <c r="BM12" s="68"/>
      <c r="BN12" s="68"/>
      <c r="BO12" s="68"/>
      <c r="BP12" s="68"/>
      <c r="BQ12" s="62"/>
      <c r="BR12" s="62"/>
      <c r="BS12" s="62"/>
    </row>
    <row r="13" spans="1:71" ht="16.5" customHeight="1">
      <c r="A13" s="2"/>
      <c r="B13" s="34"/>
      <c r="C13" s="29"/>
      <c r="D13" s="721"/>
      <c r="E13" s="721"/>
      <c r="F13" s="721"/>
      <c r="G13" s="30"/>
      <c r="I13" s="67"/>
      <c r="O13" s="62"/>
      <c r="P13" s="62"/>
      <c r="W13" s="67"/>
      <c r="X13" s="67"/>
      <c r="Y13" s="67"/>
      <c r="AC13" s="7"/>
      <c r="AD13" s="7"/>
      <c r="AE13" s="7"/>
      <c r="AF13" s="7"/>
      <c r="AG13" s="7"/>
      <c r="AH13" s="7"/>
      <c r="AI13" s="7"/>
      <c r="AJ13" s="7"/>
      <c r="AK13" s="7"/>
      <c r="AL13" s="7"/>
      <c r="AM13" s="7"/>
      <c r="AN13" s="7"/>
      <c r="AO13" s="7"/>
      <c r="AP13" s="7"/>
      <c r="AQ13" s="7"/>
      <c r="AR13" s="7"/>
      <c r="AS13" s="7"/>
      <c r="AT13" s="7"/>
      <c r="AU13" s="7"/>
      <c r="AV13" s="2"/>
      <c r="AW13" s="62"/>
      <c r="AX13" s="62"/>
      <c r="AY13" s="62"/>
      <c r="AZ13" s="62"/>
      <c r="BA13" s="62"/>
      <c r="BB13" s="68"/>
      <c r="BC13" s="68"/>
      <c r="BD13" s="68"/>
      <c r="BE13" s="68"/>
      <c r="BF13" s="68"/>
      <c r="BG13" s="68"/>
      <c r="BH13" s="68"/>
      <c r="BI13" s="68"/>
      <c r="BJ13" s="68"/>
      <c r="BK13" s="68"/>
      <c r="BL13" s="68"/>
      <c r="BM13" s="68"/>
      <c r="BN13" s="68"/>
      <c r="BO13" s="68"/>
      <c r="BP13" s="68"/>
      <c r="BQ13" s="62"/>
      <c r="BR13" s="62"/>
      <c r="BS13" s="62"/>
    </row>
    <row r="14" spans="1:71" ht="25.25" customHeight="1" thickBot="1">
      <c r="A14" s="2"/>
      <c r="B14" s="34"/>
      <c r="C14" s="29">
        <v>3</v>
      </c>
      <c r="D14" s="721" t="s">
        <v>321</v>
      </c>
      <c r="E14" s="721"/>
      <c r="F14" s="721"/>
      <c r="G14" s="44"/>
      <c r="I14" s="67"/>
      <c r="J14" s="258"/>
      <c r="K14" s="67"/>
      <c r="L14" s="67"/>
      <c r="M14" s="541" t="s">
        <v>148</v>
      </c>
      <c r="N14" s="541" t="s">
        <v>149</v>
      </c>
      <c r="O14" s="68"/>
      <c r="P14" s="68"/>
      <c r="Q14" s="67"/>
      <c r="R14" s="67"/>
      <c r="S14" s="541" t="s">
        <v>148</v>
      </c>
      <c r="T14" s="541" t="s">
        <v>149</v>
      </c>
      <c r="U14" s="67"/>
      <c r="Y14" s="541" t="s">
        <v>150</v>
      </c>
      <c r="Z14" s="541" t="s">
        <v>149</v>
      </c>
      <c r="AC14" s="7"/>
      <c r="AD14" s="7"/>
      <c r="AE14" s="7"/>
      <c r="AF14" s="7"/>
      <c r="AG14" s="7"/>
      <c r="AH14" s="7"/>
      <c r="AI14" s="7"/>
      <c r="AJ14" s="7"/>
      <c r="AK14" s="7"/>
      <c r="AL14" s="7"/>
      <c r="AM14" s="7"/>
      <c r="AN14" s="7"/>
      <c r="AO14" s="7"/>
      <c r="AP14" s="7"/>
      <c r="AQ14" s="7"/>
      <c r="AR14" s="7"/>
      <c r="AS14" s="7"/>
      <c r="AT14" s="7"/>
      <c r="AU14" s="7"/>
      <c r="AV14" s="2"/>
      <c r="AW14" s="62"/>
      <c r="AX14" s="62"/>
      <c r="AY14" s="62"/>
      <c r="AZ14" s="62"/>
      <c r="BA14" s="62"/>
      <c r="BB14" s="68"/>
      <c r="BC14" s="68"/>
      <c r="BD14" s="68"/>
      <c r="BE14" s="68"/>
      <c r="BF14" s="68"/>
      <c r="BG14" s="68"/>
      <c r="BH14" s="68"/>
      <c r="BI14" s="68"/>
      <c r="BJ14" s="68"/>
      <c r="BK14" s="68"/>
      <c r="BL14" s="68"/>
      <c r="BM14" s="68"/>
      <c r="BN14" s="68"/>
      <c r="BO14" s="68"/>
      <c r="BP14" s="68"/>
      <c r="BQ14" s="62"/>
      <c r="BR14" s="62"/>
      <c r="BS14" s="62"/>
    </row>
    <row r="15" spans="1:71" ht="29.25" customHeight="1" thickTop="1" thickBot="1">
      <c r="A15" s="2"/>
      <c r="B15" s="34"/>
      <c r="C15" s="29"/>
      <c r="D15" s="721"/>
      <c r="E15" s="721"/>
      <c r="F15" s="721"/>
      <c r="G15" s="44"/>
      <c r="I15" s="67"/>
      <c r="J15" s="542" t="s">
        <v>322</v>
      </c>
      <c r="K15" s="543">
        <v>3</v>
      </c>
      <c r="L15" s="544"/>
      <c r="M15" s="545" t="s">
        <v>83</v>
      </c>
      <c r="N15" s="546" t="s">
        <v>111</v>
      </c>
      <c r="O15" s="233"/>
      <c r="P15" s="547" t="s">
        <v>323</v>
      </c>
      <c r="Q15" s="548">
        <v>3</v>
      </c>
      <c r="R15" s="544"/>
      <c r="S15" s="545" t="s">
        <v>83</v>
      </c>
      <c r="T15" s="549" t="s">
        <v>124</v>
      </c>
      <c r="U15" s="233"/>
      <c r="V15" s="550" t="s">
        <v>324</v>
      </c>
      <c r="W15" s="551">
        <v>3</v>
      </c>
      <c r="X15" s="239"/>
      <c r="Y15" s="552" t="s">
        <v>83</v>
      </c>
      <c r="Z15" s="553" t="s">
        <v>155</v>
      </c>
      <c r="AC15" s="66"/>
      <c r="AD15" s="66"/>
      <c r="AE15" s="66"/>
      <c r="AF15" s="66"/>
      <c r="AG15" s="66"/>
      <c r="AH15" s="66"/>
      <c r="AI15" s="66"/>
      <c r="AJ15" s="66"/>
      <c r="AK15" s="66"/>
      <c r="AL15" s="66"/>
      <c r="AM15" s="66"/>
      <c r="AN15" s="66"/>
      <c r="AO15" s="66"/>
      <c r="AP15" s="66"/>
      <c r="AQ15" s="66"/>
      <c r="AR15" s="66"/>
      <c r="AS15" s="7"/>
      <c r="AT15" s="7"/>
      <c r="AU15" s="7"/>
      <c r="AV15" s="2"/>
      <c r="AW15" s="62"/>
      <c r="AX15" s="62"/>
      <c r="AY15" s="62"/>
      <c r="AZ15" s="62"/>
      <c r="BA15" s="62"/>
      <c r="BB15" s="68"/>
      <c r="BC15" s="68"/>
      <c r="BD15" s="68"/>
      <c r="BE15" s="68"/>
      <c r="BF15" s="68"/>
      <c r="BG15" s="68"/>
      <c r="BH15" s="68"/>
      <c r="BI15" s="68"/>
      <c r="BJ15" s="68"/>
      <c r="BK15" s="68"/>
      <c r="BL15" s="68"/>
      <c r="BM15" s="68"/>
      <c r="BN15" s="68"/>
      <c r="BO15" s="68"/>
      <c r="BP15" s="68"/>
      <c r="BQ15" s="62"/>
      <c r="BR15" s="62"/>
      <c r="BS15" s="62"/>
    </row>
    <row r="16" spans="1:71" ht="25.25" customHeight="1" thickTop="1" thickBot="1">
      <c r="A16" s="2"/>
      <c r="B16" s="34"/>
      <c r="C16" s="29"/>
      <c r="D16" s="721"/>
      <c r="E16" s="721"/>
      <c r="F16" s="721"/>
      <c r="G16" s="30"/>
      <c r="I16" s="67"/>
      <c r="J16" s="554" t="s">
        <v>325</v>
      </c>
      <c r="K16" s="555">
        <v>1</v>
      </c>
      <c r="L16" s="167"/>
      <c r="M16" s="556">
        <f>K17</f>
        <v>1</v>
      </c>
      <c r="N16" s="557">
        <f t="shared" ref="N16:N25" si="0">K$15*M16+K$16</f>
        <v>4</v>
      </c>
      <c r="O16" s="151"/>
      <c r="P16" s="558" t="s">
        <v>326</v>
      </c>
      <c r="Q16" s="559">
        <v>8</v>
      </c>
      <c r="R16" s="167"/>
      <c r="S16" s="560">
        <f>M16</f>
        <v>1</v>
      </c>
      <c r="T16" s="560">
        <f t="shared" ref="T16:T25" si="1">Q$15*S16+Q$16</f>
        <v>11</v>
      </c>
      <c r="U16" s="151"/>
      <c r="V16" s="561" t="s">
        <v>327</v>
      </c>
      <c r="W16" s="562">
        <v>-6</v>
      </c>
      <c r="X16" s="239"/>
      <c r="Y16" s="563">
        <f>M16</f>
        <v>1</v>
      </c>
      <c r="Z16" s="563">
        <f>W$15*Y16+W$16</f>
        <v>-3</v>
      </c>
      <c r="AC16" s="66"/>
      <c r="AD16" s="66"/>
      <c r="AE16" s="66"/>
      <c r="AF16" s="66"/>
      <c r="AG16" s="66"/>
      <c r="AH16" s="66"/>
      <c r="AI16" s="66"/>
      <c r="AJ16" s="66"/>
      <c r="AK16" s="66"/>
      <c r="AL16" s="66"/>
      <c r="AM16" s="66"/>
      <c r="AN16" s="66"/>
      <c r="AO16" s="66"/>
      <c r="AP16" s="66"/>
      <c r="AQ16" s="66"/>
      <c r="AR16" s="66"/>
      <c r="AS16" s="7"/>
      <c r="AT16" s="7"/>
      <c r="AU16" s="7"/>
      <c r="AV16" s="2"/>
      <c r="AW16" s="62"/>
      <c r="AX16" s="62"/>
      <c r="AY16" s="62"/>
      <c r="AZ16" s="62"/>
      <c r="BA16" s="62"/>
      <c r="BB16" s="68"/>
      <c r="BC16" s="68"/>
      <c r="BD16" s="68"/>
      <c r="BE16" s="68"/>
      <c r="BF16" s="68"/>
      <c r="BG16" s="68"/>
      <c r="BH16" s="68"/>
      <c r="BI16" s="68"/>
      <c r="BJ16" s="68"/>
      <c r="BK16" s="68"/>
      <c r="BL16" s="68"/>
      <c r="BM16" s="68"/>
      <c r="BN16" s="68"/>
      <c r="BO16" s="68"/>
      <c r="BP16" s="68"/>
      <c r="BQ16" s="62"/>
      <c r="BR16" s="62"/>
      <c r="BS16" s="62"/>
    </row>
    <row r="17" spans="1:71" ht="25.25" customHeight="1" thickTop="1" thickBot="1">
      <c r="A17" s="2"/>
      <c r="B17" s="46"/>
      <c r="C17" s="29">
        <v>4</v>
      </c>
      <c r="D17" s="721" t="s">
        <v>328</v>
      </c>
      <c r="E17" s="721"/>
      <c r="F17" s="721"/>
      <c r="G17" s="30"/>
      <c r="I17" s="67"/>
      <c r="J17" s="564" t="s">
        <v>96</v>
      </c>
      <c r="K17" s="565">
        <v>1</v>
      </c>
      <c r="L17" s="167"/>
      <c r="M17" s="566">
        <f>M16+$K$18</f>
        <v>2</v>
      </c>
      <c r="N17" s="557">
        <f t="shared" si="0"/>
        <v>7</v>
      </c>
      <c r="O17" s="151"/>
      <c r="P17" s="151"/>
      <c r="Q17" s="103"/>
      <c r="R17" s="103"/>
      <c r="S17" s="560">
        <f t="shared" ref="S17:S25" si="2">M17</f>
        <v>2</v>
      </c>
      <c r="T17" s="560">
        <f t="shared" si="1"/>
        <v>14</v>
      </c>
      <c r="U17" s="151"/>
      <c r="Y17" s="241">
        <f>M17</f>
        <v>2</v>
      </c>
      <c r="Z17" s="241">
        <f t="shared" ref="Z17:Z25" si="3">W$15*Y17+W$16</f>
        <v>0</v>
      </c>
      <c r="AC17" s="66"/>
      <c r="AD17" s="66"/>
      <c r="AE17" s="66"/>
      <c r="AF17" s="66"/>
      <c r="AG17" s="66"/>
      <c r="AH17" s="66"/>
      <c r="AI17" s="66"/>
      <c r="AJ17" s="66"/>
      <c r="AK17" s="66"/>
      <c r="AL17" s="66"/>
      <c r="AM17" s="66"/>
      <c r="AN17" s="66"/>
      <c r="AO17" s="66"/>
      <c r="AP17" s="66"/>
      <c r="AQ17" s="66"/>
      <c r="AR17" s="66"/>
      <c r="AS17" s="7"/>
      <c r="AT17" s="7"/>
      <c r="AU17" s="7"/>
      <c r="AV17" s="2"/>
      <c r="AW17" s="62"/>
      <c r="AX17" s="62"/>
      <c r="AY17" s="62"/>
      <c r="AZ17" s="62"/>
      <c r="BA17" s="62"/>
      <c r="BB17" s="68"/>
      <c r="BC17" s="68"/>
      <c r="BD17" s="68"/>
      <c r="BE17" s="68"/>
      <c r="BF17" s="68"/>
      <c r="BG17" s="68"/>
      <c r="BH17" s="68"/>
      <c r="BI17" s="68"/>
      <c r="BJ17" s="68"/>
      <c r="BK17" s="68"/>
      <c r="BL17" s="68"/>
      <c r="BM17" s="68"/>
      <c r="BN17" s="68"/>
      <c r="BO17" s="68"/>
      <c r="BP17" s="68"/>
      <c r="BQ17" s="62"/>
      <c r="BR17" s="62"/>
      <c r="BS17" s="62"/>
    </row>
    <row r="18" spans="1:71" ht="25.25" customHeight="1" thickTop="1" thickBot="1">
      <c r="A18" s="2"/>
      <c r="B18" s="34"/>
      <c r="C18" s="29"/>
      <c r="D18" s="721"/>
      <c r="E18" s="721"/>
      <c r="F18" s="721"/>
      <c r="G18" s="30"/>
      <c r="I18" s="67"/>
      <c r="J18" s="567" t="s">
        <v>61</v>
      </c>
      <c r="K18" s="565">
        <v>1</v>
      </c>
      <c r="L18" s="167"/>
      <c r="M18" s="566">
        <f t="shared" ref="M18:M25" si="4">M17+$K$18</f>
        <v>3</v>
      </c>
      <c r="N18" s="557">
        <f t="shared" si="0"/>
        <v>10</v>
      </c>
      <c r="O18" s="151"/>
      <c r="P18" s="151"/>
      <c r="Q18" s="103"/>
      <c r="R18" s="103"/>
      <c r="S18" s="560">
        <f t="shared" si="2"/>
        <v>3</v>
      </c>
      <c r="T18" s="560">
        <f t="shared" si="1"/>
        <v>17</v>
      </c>
      <c r="U18" s="151"/>
      <c r="Y18" s="241">
        <f t="shared" ref="Y18:Y25" si="5">M18</f>
        <v>3</v>
      </c>
      <c r="Z18" s="241">
        <f t="shared" si="3"/>
        <v>3</v>
      </c>
      <c r="AC18" s="66"/>
      <c r="AD18" s="66"/>
      <c r="AE18" s="66"/>
      <c r="AF18" s="66"/>
      <c r="AG18" s="66"/>
      <c r="AH18" s="66"/>
      <c r="AI18" s="66"/>
      <c r="AJ18" s="66"/>
      <c r="AK18" s="66"/>
      <c r="AL18" s="66"/>
      <c r="AM18" s="66"/>
      <c r="AN18" s="66"/>
      <c r="AO18" s="66"/>
      <c r="AP18" s="66"/>
      <c r="AQ18" s="66"/>
      <c r="AR18" s="66"/>
      <c r="AS18" s="7"/>
      <c r="AT18" s="7"/>
      <c r="AU18" s="7"/>
      <c r="AV18" s="2"/>
      <c r="AW18" s="62"/>
      <c r="AX18" s="62"/>
      <c r="AY18" s="62"/>
      <c r="AZ18" s="62"/>
      <c r="BA18" s="62"/>
      <c r="BB18" s="68"/>
      <c r="BC18" s="68"/>
      <c r="BD18" s="68"/>
      <c r="BE18" s="68"/>
      <c r="BF18" s="68"/>
      <c r="BG18" s="68"/>
      <c r="BH18" s="68"/>
      <c r="BI18" s="68"/>
      <c r="BJ18" s="68"/>
      <c r="BK18" s="68"/>
      <c r="BL18" s="68"/>
      <c r="BM18" s="68"/>
      <c r="BN18" s="68"/>
      <c r="BO18" s="68"/>
      <c r="BP18" s="68"/>
      <c r="BQ18" s="62"/>
      <c r="BR18" s="62"/>
      <c r="BS18" s="62"/>
    </row>
    <row r="19" spans="1:71" ht="25.25" customHeight="1" thickTop="1" thickBot="1">
      <c r="A19" s="2"/>
      <c r="D19" s="721"/>
      <c r="E19" s="721"/>
      <c r="F19" s="721"/>
      <c r="G19" s="30"/>
      <c r="I19" s="67"/>
      <c r="J19" s="67"/>
      <c r="K19" s="67"/>
      <c r="L19" s="67"/>
      <c r="M19" s="566">
        <f t="shared" si="4"/>
        <v>4</v>
      </c>
      <c r="N19" s="557">
        <f t="shared" si="0"/>
        <v>13</v>
      </c>
      <c r="O19" s="151"/>
      <c r="P19" s="151"/>
      <c r="Q19" s="103"/>
      <c r="R19" s="103"/>
      <c r="S19" s="560">
        <f t="shared" si="2"/>
        <v>4</v>
      </c>
      <c r="T19" s="560">
        <f t="shared" si="1"/>
        <v>20</v>
      </c>
      <c r="U19" s="151"/>
      <c r="Y19" s="241">
        <f t="shared" si="5"/>
        <v>4</v>
      </c>
      <c r="Z19" s="241">
        <f t="shared" si="3"/>
        <v>6</v>
      </c>
      <c r="AC19" s="66"/>
      <c r="AD19" s="66"/>
      <c r="AE19" s="66"/>
      <c r="AF19" s="66"/>
      <c r="AG19" s="66"/>
      <c r="AH19" s="66"/>
      <c r="AI19" s="66"/>
      <c r="AJ19" s="66"/>
      <c r="AK19" s="66"/>
      <c r="AL19" s="66"/>
      <c r="AM19" s="66"/>
      <c r="AN19" s="66"/>
      <c r="AO19" s="66"/>
      <c r="AP19" s="66"/>
      <c r="AQ19" s="66"/>
      <c r="AR19" s="66"/>
      <c r="AS19" s="7"/>
      <c r="AT19" s="7"/>
      <c r="AU19" s="7"/>
      <c r="AV19" s="2"/>
      <c r="AW19" s="62"/>
      <c r="AX19" s="62"/>
      <c r="AY19" s="62"/>
      <c r="AZ19" s="62"/>
      <c r="BA19" s="62"/>
      <c r="BB19" s="68"/>
      <c r="BC19" s="68"/>
      <c r="BD19" s="68"/>
      <c r="BE19" s="68"/>
      <c r="BF19" s="68"/>
      <c r="BG19" s="68"/>
      <c r="BH19" s="68"/>
      <c r="BI19" s="68"/>
      <c r="BJ19" s="68"/>
      <c r="BK19" s="68"/>
      <c r="BL19" s="68"/>
      <c r="BM19" s="68"/>
      <c r="BN19" s="68"/>
      <c r="BO19" s="68"/>
      <c r="BP19" s="68"/>
      <c r="BQ19" s="62"/>
      <c r="BR19" s="62"/>
      <c r="BS19" s="62"/>
    </row>
    <row r="20" spans="1:71" ht="25.25" customHeight="1" thickBot="1">
      <c r="A20" s="2"/>
      <c r="B20" s="7"/>
      <c r="C20" s="84" t="s">
        <v>28</v>
      </c>
      <c r="D20" s="44"/>
      <c r="E20" s="52"/>
      <c r="F20" s="52"/>
      <c r="G20" s="30"/>
      <c r="I20" s="67"/>
      <c r="J20" s="67"/>
      <c r="K20" s="67"/>
      <c r="L20" s="67"/>
      <c r="M20" s="566">
        <f t="shared" si="4"/>
        <v>5</v>
      </c>
      <c r="N20" s="557">
        <f t="shared" si="0"/>
        <v>16</v>
      </c>
      <c r="O20" s="151"/>
      <c r="P20" s="151"/>
      <c r="Q20" s="103"/>
      <c r="R20" s="103"/>
      <c r="S20" s="560">
        <f t="shared" si="2"/>
        <v>5</v>
      </c>
      <c r="T20" s="560">
        <f t="shared" si="1"/>
        <v>23</v>
      </c>
      <c r="U20" s="151"/>
      <c r="Y20" s="241">
        <f t="shared" si="5"/>
        <v>5</v>
      </c>
      <c r="Z20" s="241">
        <f t="shared" si="3"/>
        <v>9</v>
      </c>
      <c r="AC20" s="66"/>
      <c r="AD20" s="66"/>
      <c r="AE20" s="66"/>
      <c r="AF20" s="66"/>
      <c r="AG20" s="66"/>
      <c r="AH20" s="66"/>
      <c r="AI20" s="66"/>
      <c r="AJ20" s="66"/>
      <c r="AK20" s="66"/>
      <c r="AL20" s="66"/>
      <c r="AM20" s="66"/>
      <c r="AN20" s="66"/>
      <c r="AO20" s="66"/>
      <c r="AP20" s="66"/>
      <c r="AQ20" s="66"/>
      <c r="AR20" s="66"/>
      <c r="AS20" s="7"/>
      <c r="AT20" s="7"/>
      <c r="AU20" s="7"/>
      <c r="AV20" s="2"/>
      <c r="AW20" s="62"/>
      <c r="AX20" s="62"/>
      <c r="AY20" s="62"/>
      <c r="AZ20" s="62"/>
      <c r="BA20" s="62"/>
      <c r="BB20" s="68"/>
      <c r="BC20" s="68"/>
      <c r="BD20" s="68"/>
      <c r="BE20" s="68"/>
      <c r="BF20" s="68"/>
      <c r="BG20" s="68"/>
      <c r="BH20" s="68"/>
      <c r="BI20" s="68"/>
      <c r="BJ20" s="68"/>
      <c r="BK20" s="68"/>
      <c r="BL20" s="68"/>
      <c r="BM20" s="68"/>
      <c r="BN20" s="68"/>
      <c r="BO20" s="68"/>
      <c r="BP20" s="68"/>
      <c r="BQ20" s="62"/>
      <c r="BR20" s="62"/>
      <c r="BS20" s="62"/>
    </row>
    <row r="21" spans="1:71" ht="25.25" customHeight="1" thickBot="1">
      <c r="A21" s="2"/>
      <c r="B21" s="44"/>
      <c r="C21" s="7"/>
      <c r="D21" s="838" t="s">
        <v>329</v>
      </c>
      <c r="E21" s="838"/>
      <c r="F21" s="838"/>
      <c r="G21" s="30"/>
      <c r="I21" s="67"/>
      <c r="J21" s="67"/>
      <c r="K21" s="67"/>
      <c r="L21" s="67"/>
      <c r="M21" s="566">
        <f t="shared" si="4"/>
        <v>6</v>
      </c>
      <c r="N21" s="557">
        <f t="shared" si="0"/>
        <v>19</v>
      </c>
      <c r="O21" s="151"/>
      <c r="P21" s="151"/>
      <c r="Q21" s="103"/>
      <c r="R21" s="103"/>
      <c r="S21" s="560">
        <f t="shared" si="2"/>
        <v>6</v>
      </c>
      <c r="T21" s="560">
        <f t="shared" si="1"/>
        <v>26</v>
      </c>
      <c r="U21" s="151"/>
      <c r="Y21" s="241">
        <f t="shared" si="5"/>
        <v>6</v>
      </c>
      <c r="Z21" s="241">
        <f t="shared" si="3"/>
        <v>12</v>
      </c>
      <c r="AC21" s="66"/>
      <c r="AD21" s="66"/>
      <c r="AE21" s="66"/>
      <c r="AF21" s="66"/>
      <c r="AG21" s="66"/>
      <c r="AH21" s="66"/>
      <c r="AI21" s="66"/>
      <c r="AJ21" s="66"/>
      <c r="AK21" s="66"/>
      <c r="AL21" s="66"/>
      <c r="AM21" s="66"/>
      <c r="AN21" s="66"/>
      <c r="AO21" s="66"/>
      <c r="AP21" s="66"/>
      <c r="AQ21" s="66"/>
      <c r="AR21" s="66"/>
      <c r="AS21" s="7"/>
      <c r="AT21" s="7"/>
      <c r="AU21" s="7"/>
      <c r="AV21" s="2"/>
      <c r="AW21" s="62"/>
      <c r="AX21" s="62"/>
      <c r="AY21" s="62"/>
      <c r="AZ21" s="62"/>
      <c r="BA21" s="62"/>
      <c r="BB21" s="68"/>
      <c r="BC21" s="68"/>
      <c r="BD21" s="68"/>
      <c r="BE21" s="68"/>
      <c r="BF21" s="68"/>
      <c r="BG21" s="68"/>
      <c r="BH21" s="68"/>
      <c r="BI21" s="68"/>
      <c r="BJ21" s="68"/>
      <c r="BK21" s="68"/>
      <c r="BL21" s="68"/>
      <c r="BM21" s="68"/>
      <c r="BN21" s="68"/>
      <c r="BO21" s="68"/>
      <c r="BP21" s="68"/>
      <c r="BQ21" s="62"/>
      <c r="BR21" s="62"/>
      <c r="BS21" s="62"/>
    </row>
    <row r="22" spans="1:71" ht="25.25" customHeight="1" thickBot="1">
      <c r="A22" s="2"/>
      <c r="B22" s="7"/>
      <c r="C22" s="47"/>
      <c r="D22" s="838"/>
      <c r="E22" s="838"/>
      <c r="F22" s="838"/>
      <c r="G22" s="30"/>
      <c r="I22" s="67"/>
      <c r="J22" s="67"/>
      <c r="K22" s="67"/>
      <c r="L22" s="67"/>
      <c r="M22" s="566">
        <f t="shared" si="4"/>
        <v>7</v>
      </c>
      <c r="N22" s="557">
        <f t="shared" si="0"/>
        <v>22</v>
      </c>
      <c r="O22" s="151"/>
      <c r="P22" s="151"/>
      <c r="Q22" s="103"/>
      <c r="R22" s="103"/>
      <c r="S22" s="560">
        <f t="shared" si="2"/>
        <v>7</v>
      </c>
      <c r="T22" s="560">
        <f t="shared" si="1"/>
        <v>29</v>
      </c>
      <c r="U22" s="151"/>
      <c r="Y22" s="241">
        <f t="shared" si="5"/>
        <v>7</v>
      </c>
      <c r="Z22" s="241">
        <f t="shared" si="3"/>
        <v>15</v>
      </c>
      <c r="AC22" s="66"/>
      <c r="AD22" s="66"/>
      <c r="AE22" s="66"/>
      <c r="AF22" s="66"/>
      <c r="AG22" s="66"/>
      <c r="AH22" s="66"/>
      <c r="AI22" s="66"/>
      <c r="AJ22" s="66"/>
      <c r="AK22" s="66"/>
      <c r="AL22" s="66"/>
      <c r="AM22" s="66"/>
      <c r="AN22" s="66"/>
      <c r="AO22" s="66"/>
      <c r="AP22" s="66"/>
      <c r="AQ22" s="66"/>
      <c r="AR22" s="66"/>
      <c r="AS22" s="7"/>
      <c r="AT22" s="7"/>
      <c r="AU22" s="7"/>
      <c r="AV22" s="2"/>
      <c r="AW22" s="62"/>
      <c r="AX22" s="62"/>
      <c r="AY22" s="62"/>
      <c r="AZ22" s="62"/>
      <c r="BA22" s="62"/>
      <c r="BB22" s="68"/>
      <c r="BC22" s="68"/>
      <c r="BD22" s="68"/>
      <c r="BE22" s="68"/>
      <c r="BF22" s="68"/>
      <c r="BG22" s="68"/>
      <c r="BH22" s="68"/>
      <c r="BI22" s="68"/>
      <c r="BJ22" s="68"/>
      <c r="BK22" s="68"/>
      <c r="BL22" s="68"/>
      <c r="BM22" s="68"/>
      <c r="BN22" s="68"/>
      <c r="BO22" s="68"/>
      <c r="BP22" s="68"/>
      <c r="BQ22" s="62"/>
      <c r="BR22" s="62"/>
      <c r="BS22" s="62"/>
    </row>
    <row r="23" spans="1:71" ht="25.25" customHeight="1" thickBot="1">
      <c r="A23" s="2"/>
      <c r="B23" s="7"/>
      <c r="C23" s="7"/>
      <c r="D23" s="7"/>
      <c r="E23" s="7"/>
      <c r="F23" s="7"/>
      <c r="G23" s="30"/>
      <c r="I23" s="67"/>
      <c r="J23" s="67"/>
      <c r="K23" s="67"/>
      <c r="L23" s="67"/>
      <c r="M23" s="566">
        <f t="shared" si="4"/>
        <v>8</v>
      </c>
      <c r="N23" s="557">
        <f t="shared" si="0"/>
        <v>25</v>
      </c>
      <c r="O23" s="151"/>
      <c r="P23" s="151"/>
      <c r="Q23" s="103"/>
      <c r="R23" s="103"/>
      <c r="S23" s="560">
        <f t="shared" si="2"/>
        <v>8</v>
      </c>
      <c r="T23" s="560">
        <f t="shared" si="1"/>
        <v>32</v>
      </c>
      <c r="U23" s="151"/>
      <c r="Y23" s="241">
        <f t="shared" si="5"/>
        <v>8</v>
      </c>
      <c r="Z23" s="241">
        <f t="shared" si="3"/>
        <v>18</v>
      </c>
      <c r="AC23" s="66"/>
      <c r="AD23" s="66"/>
      <c r="AE23" s="66"/>
      <c r="AF23" s="66"/>
      <c r="AG23" s="66"/>
      <c r="AH23" s="66"/>
      <c r="AI23" s="66"/>
      <c r="AJ23" s="66"/>
      <c r="AK23" s="66"/>
      <c r="AL23" s="66"/>
      <c r="AM23" s="66"/>
      <c r="AN23" s="66"/>
      <c r="AO23" s="66"/>
      <c r="AP23" s="66"/>
      <c r="AQ23" s="66"/>
      <c r="AR23" s="66"/>
      <c r="AS23" s="7"/>
      <c r="AT23" s="7"/>
      <c r="AU23" s="7"/>
      <c r="AV23" s="2"/>
      <c r="AW23" s="62"/>
      <c r="AX23" s="62"/>
      <c r="AY23" s="62"/>
      <c r="AZ23" s="62"/>
      <c r="BA23" s="62"/>
      <c r="BB23" s="68"/>
      <c r="BC23" s="68"/>
      <c r="BD23" s="68"/>
      <c r="BE23" s="68"/>
      <c r="BF23" s="68"/>
      <c r="BG23" s="68"/>
      <c r="BH23" s="68"/>
      <c r="BI23" s="68"/>
      <c r="BJ23" s="68"/>
      <c r="BK23" s="68"/>
      <c r="BL23" s="68"/>
      <c r="BM23" s="68"/>
      <c r="BN23" s="68"/>
      <c r="BO23" s="68"/>
      <c r="BP23" s="68"/>
      <c r="BQ23" s="62"/>
      <c r="BR23" s="62"/>
      <c r="BS23" s="62"/>
    </row>
    <row r="24" spans="1:71" ht="25.25" customHeight="1" thickBot="1">
      <c r="A24" s="2"/>
      <c r="B24" s="7"/>
      <c r="C24" s="7"/>
      <c r="D24" s="809" t="s">
        <v>30</v>
      </c>
      <c r="E24" s="809"/>
      <c r="F24" s="809"/>
      <c r="G24" s="30"/>
      <c r="I24" s="67"/>
      <c r="J24" s="67"/>
      <c r="K24" s="67"/>
      <c r="L24" s="67"/>
      <c r="M24" s="566">
        <f t="shared" si="4"/>
        <v>9</v>
      </c>
      <c r="N24" s="557">
        <f t="shared" si="0"/>
        <v>28</v>
      </c>
      <c r="O24" s="151"/>
      <c r="P24" s="151"/>
      <c r="Q24" s="103"/>
      <c r="R24" s="103"/>
      <c r="S24" s="560">
        <f t="shared" si="2"/>
        <v>9</v>
      </c>
      <c r="T24" s="560">
        <f t="shared" si="1"/>
        <v>35</v>
      </c>
      <c r="U24" s="151"/>
      <c r="Y24" s="241">
        <f t="shared" si="5"/>
        <v>9</v>
      </c>
      <c r="Z24" s="241">
        <f t="shared" si="3"/>
        <v>21</v>
      </c>
      <c r="AC24" s="66"/>
      <c r="AD24" s="66"/>
      <c r="AE24" s="66"/>
      <c r="AF24" s="66"/>
      <c r="AG24" s="66"/>
      <c r="AH24" s="66"/>
      <c r="AI24" s="66"/>
      <c r="AJ24" s="66"/>
      <c r="AK24" s="66"/>
      <c r="AL24" s="66"/>
      <c r="AM24" s="66"/>
      <c r="AN24" s="66"/>
      <c r="AO24" s="66"/>
      <c r="AP24" s="66"/>
      <c r="AQ24" s="66"/>
      <c r="AR24" s="66"/>
      <c r="AS24" s="7"/>
      <c r="AT24" s="7"/>
      <c r="AU24" s="7"/>
      <c r="AV24" s="2"/>
      <c r="AW24" s="62"/>
      <c r="AX24" s="62"/>
      <c r="AY24" s="62"/>
      <c r="AZ24" s="62"/>
      <c r="BA24" s="62"/>
      <c r="BB24" s="68"/>
      <c r="BC24" s="68"/>
      <c r="BD24" s="68"/>
      <c r="BE24" s="68"/>
      <c r="BF24" s="68"/>
      <c r="BG24" s="68"/>
      <c r="BH24" s="68"/>
      <c r="BI24" s="68"/>
      <c r="BJ24" s="68"/>
      <c r="BK24" s="68"/>
      <c r="BL24" s="68"/>
      <c r="BM24" s="68"/>
      <c r="BN24" s="68"/>
      <c r="BO24" s="68"/>
      <c r="BP24" s="68"/>
      <c r="BQ24" s="62"/>
      <c r="BR24" s="62"/>
      <c r="BS24" s="62"/>
    </row>
    <row r="25" spans="1:71" ht="25.25" customHeight="1" thickBot="1">
      <c r="A25" s="2"/>
      <c r="B25" s="47"/>
      <c r="C25" s="47"/>
      <c r="D25" s="809"/>
      <c r="E25" s="809"/>
      <c r="F25" s="809"/>
      <c r="G25" s="30"/>
      <c r="I25" s="67"/>
      <c r="J25" s="67"/>
      <c r="K25" s="67"/>
      <c r="L25" s="67"/>
      <c r="M25" s="566">
        <f t="shared" si="4"/>
        <v>10</v>
      </c>
      <c r="N25" s="557">
        <f t="shared" si="0"/>
        <v>31</v>
      </c>
      <c r="O25" s="151"/>
      <c r="P25" s="151"/>
      <c r="Q25" s="103"/>
      <c r="R25" s="103"/>
      <c r="S25" s="560">
        <f t="shared" si="2"/>
        <v>10</v>
      </c>
      <c r="T25" s="560">
        <f t="shared" si="1"/>
        <v>38</v>
      </c>
      <c r="U25" s="151"/>
      <c r="Y25" s="241">
        <f t="shared" si="5"/>
        <v>10</v>
      </c>
      <c r="Z25" s="241">
        <f t="shared" si="3"/>
        <v>24</v>
      </c>
      <c r="AC25" s="66"/>
      <c r="AD25" s="66"/>
      <c r="AE25" s="66"/>
      <c r="AF25" s="66"/>
      <c r="AG25" s="66"/>
      <c r="AH25" s="66"/>
      <c r="AI25" s="66"/>
      <c r="AJ25" s="66"/>
      <c r="AK25" s="66"/>
      <c r="AL25" s="66"/>
      <c r="AM25" s="66"/>
      <c r="AN25" s="66"/>
      <c r="AO25" s="66"/>
      <c r="AP25" s="66"/>
      <c r="AQ25" s="66"/>
      <c r="AR25" s="66"/>
      <c r="AS25" s="7"/>
      <c r="AT25" s="7"/>
      <c r="AU25" s="7"/>
      <c r="AV25" s="2"/>
      <c r="AW25" s="62"/>
      <c r="AX25" s="62"/>
      <c r="AY25" s="62"/>
      <c r="AZ25" s="62"/>
      <c r="BA25" s="62"/>
      <c r="BB25" s="68"/>
      <c r="BC25" s="68"/>
      <c r="BD25" s="68"/>
      <c r="BE25" s="68"/>
      <c r="BF25" s="68"/>
      <c r="BG25" s="68"/>
      <c r="BH25" s="68"/>
      <c r="BI25" s="68"/>
      <c r="BJ25" s="68"/>
      <c r="BK25" s="68"/>
      <c r="BL25" s="68"/>
      <c r="BM25" s="68"/>
      <c r="BN25" s="68"/>
      <c r="BO25" s="68"/>
      <c r="BP25" s="68"/>
      <c r="BQ25" s="62"/>
      <c r="BR25" s="62"/>
      <c r="BS25" s="62"/>
    </row>
    <row r="26" spans="1:71" ht="25.25" customHeight="1" thickBot="1">
      <c r="A26" s="2"/>
      <c r="B26" s="47"/>
      <c r="C26" s="47"/>
      <c r="D26" s="809"/>
      <c r="E26" s="809"/>
      <c r="F26" s="809"/>
      <c r="G26" s="30"/>
      <c r="H26" s="62"/>
      <c r="I26" s="67"/>
      <c r="J26" s="67"/>
      <c r="K26" s="67"/>
      <c r="L26" s="67"/>
      <c r="M26" s="566"/>
      <c r="N26" s="557"/>
      <c r="O26" s="151"/>
      <c r="P26" s="151"/>
      <c r="Q26" s="103"/>
      <c r="R26" s="103"/>
      <c r="S26" s="560"/>
      <c r="T26" s="560"/>
      <c r="U26" s="151"/>
      <c r="Y26" s="241"/>
      <c r="Z26" s="241"/>
      <c r="AC26" s="66"/>
      <c r="AD26" s="66"/>
      <c r="AE26" s="66"/>
      <c r="AF26" s="66"/>
      <c r="AG26" s="66"/>
      <c r="AH26" s="66"/>
      <c r="AI26" s="66"/>
      <c r="AJ26" s="66"/>
      <c r="AK26" s="66"/>
      <c r="AL26" s="66"/>
      <c r="AM26" s="66"/>
      <c r="AN26" s="66"/>
      <c r="AO26" s="66"/>
      <c r="AP26" s="66"/>
      <c r="AQ26" s="66"/>
      <c r="AR26" s="66"/>
      <c r="AS26" s="7"/>
      <c r="AT26" s="7"/>
      <c r="AU26" s="7"/>
      <c r="AV26" s="2"/>
      <c r="AW26" s="62"/>
      <c r="AX26" s="62"/>
      <c r="AY26" s="62"/>
      <c r="AZ26" s="62"/>
      <c r="BA26" s="62"/>
      <c r="BB26" s="68"/>
      <c r="BC26" s="68"/>
      <c r="BD26" s="68"/>
      <c r="BE26" s="68"/>
      <c r="BF26" s="68"/>
      <c r="BG26" s="68"/>
      <c r="BH26" s="68"/>
      <c r="BI26" s="68"/>
      <c r="BJ26" s="68"/>
      <c r="BK26" s="68"/>
      <c r="BL26" s="68"/>
      <c r="BM26" s="68"/>
      <c r="BN26" s="68"/>
      <c r="BO26" s="68"/>
      <c r="BP26" s="68"/>
      <c r="BQ26" s="62"/>
      <c r="BR26" s="62"/>
      <c r="BS26" s="62"/>
    </row>
    <row r="27" spans="1:71" ht="25.25" customHeight="1" thickBot="1">
      <c r="A27" s="2"/>
      <c r="B27" s="47"/>
      <c r="C27" s="86"/>
      <c r="D27" s="809"/>
      <c r="E27" s="809"/>
      <c r="F27" s="809"/>
      <c r="G27" s="7"/>
      <c r="H27" s="62"/>
      <c r="I27" s="67"/>
      <c r="J27" s="67"/>
      <c r="K27" s="67"/>
      <c r="L27" s="67"/>
      <c r="M27" s="556"/>
      <c r="N27" s="557"/>
      <c r="O27" s="151"/>
      <c r="P27" s="151"/>
      <c r="Q27" s="103"/>
      <c r="R27" s="103"/>
      <c r="S27" s="560"/>
      <c r="T27" s="560"/>
      <c r="U27" s="151"/>
      <c r="Y27" s="241"/>
      <c r="Z27" s="241"/>
      <c r="AC27" s="66"/>
      <c r="AD27" s="66"/>
      <c r="AE27" s="66"/>
      <c r="AF27" s="66"/>
      <c r="AG27" s="66"/>
      <c r="AH27" s="66"/>
      <c r="AI27" s="66"/>
      <c r="AJ27" s="66"/>
      <c r="AK27" s="66"/>
      <c r="AL27" s="66"/>
      <c r="AM27" s="66"/>
      <c r="AN27" s="66"/>
      <c r="AO27" s="66"/>
      <c r="AP27" s="66"/>
      <c r="AQ27" s="66"/>
      <c r="AR27" s="66"/>
      <c r="AS27" s="7"/>
      <c r="AT27" s="7"/>
      <c r="AU27" s="7"/>
      <c r="AV27" s="2"/>
      <c r="AW27" s="62"/>
      <c r="AX27" s="62"/>
      <c r="AY27" s="62"/>
      <c r="AZ27" s="62"/>
      <c r="BA27" s="62"/>
      <c r="BB27" s="68"/>
      <c r="BC27" s="68"/>
      <c r="BD27" s="68"/>
      <c r="BE27" s="68"/>
      <c r="BF27" s="68"/>
      <c r="BG27" s="68"/>
      <c r="BH27" s="68"/>
      <c r="BI27" s="68"/>
      <c r="BJ27" s="68"/>
      <c r="BK27" s="68"/>
      <c r="BL27" s="68"/>
      <c r="BM27" s="68"/>
      <c r="BN27" s="68"/>
      <c r="BO27" s="68"/>
      <c r="BP27" s="68"/>
      <c r="BQ27" s="62"/>
      <c r="BR27" s="62"/>
      <c r="BS27" s="62"/>
    </row>
    <row r="28" spans="1:71" ht="25.25" customHeight="1" thickBot="1">
      <c r="A28" s="2"/>
      <c r="B28" s="7"/>
      <c r="C28" s="7"/>
      <c r="D28" s="809"/>
      <c r="E28" s="809"/>
      <c r="F28" s="809"/>
      <c r="G28" s="7"/>
      <c r="I28" s="67"/>
      <c r="J28" s="67"/>
      <c r="K28" s="67"/>
      <c r="L28" s="67"/>
      <c r="M28" s="566"/>
      <c r="N28" s="557"/>
      <c r="O28" s="151"/>
      <c r="P28" s="151"/>
      <c r="Q28" s="103"/>
      <c r="R28" s="103"/>
      <c r="S28" s="560"/>
      <c r="T28" s="560"/>
      <c r="U28" s="151"/>
      <c r="Y28" s="241"/>
      <c r="Z28" s="241"/>
      <c r="AC28" s="66"/>
      <c r="AD28" s="66"/>
      <c r="AE28" s="66"/>
      <c r="AF28" s="66"/>
      <c r="AG28" s="66"/>
      <c r="AH28" s="66"/>
      <c r="AI28" s="66"/>
      <c r="AJ28" s="66"/>
      <c r="AK28" s="66"/>
      <c r="AL28" s="66"/>
      <c r="AM28" s="66"/>
      <c r="AN28" s="66"/>
      <c r="AO28" s="66"/>
      <c r="AP28" s="66"/>
      <c r="AQ28" s="66"/>
      <c r="AR28" s="66"/>
      <c r="AS28" s="7"/>
      <c r="AT28" s="7"/>
      <c r="AU28" s="7"/>
      <c r="AV28" s="2"/>
      <c r="AW28" s="62"/>
      <c r="AX28" s="62"/>
      <c r="AY28" s="62"/>
      <c r="AZ28" s="62"/>
      <c r="BA28" s="62"/>
      <c r="BB28" s="68"/>
      <c r="BC28" s="68"/>
      <c r="BD28" s="68"/>
      <c r="BE28" s="68"/>
      <c r="BF28" s="68"/>
      <c r="BG28" s="68"/>
      <c r="BH28" s="68"/>
      <c r="BI28" s="68"/>
      <c r="BJ28" s="68"/>
      <c r="BK28" s="68"/>
      <c r="BL28" s="68"/>
      <c r="BM28" s="68"/>
      <c r="BN28" s="68"/>
      <c r="BO28" s="68"/>
      <c r="BP28" s="68"/>
      <c r="BQ28" s="62"/>
      <c r="BR28" s="62"/>
      <c r="BS28" s="62"/>
    </row>
    <row r="29" spans="1:71" ht="25.25" customHeight="1" thickBot="1">
      <c r="A29" s="2"/>
      <c r="B29" s="7"/>
      <c r="C29" s="7"/>
      <c r="D29" s="7" t="s">
        <v>291</v>
      </c>
      <c r="E29" s="7"/>
      <c r="F29" s="7"/>
      <c r="G29" s="7"/>
      <c r="J29" s="67"/>
      <c r="K29" s="67"/>
      <c r="L29" s="67"/>
      <c r="M29" s="556"/>
      <c r="N29" s="557"/>
      <c r="O29" s="151"/>
      <c r="P29" s="151"/>
      <c r="Q29" s="103"/>
      <c r="R29" s="103"/>
      <c r="S29" s="560"/>
      <c r="T29" s="560"/>
      <c r="U29" s="151"/>
      <c r="Y29" s="241"/>
      <c r="Z29" s="241"/>
      <c r="AC29" s="66"/>
      <c r="AD29" s="66"/>
      <c r="AE29" s="66"/>
      <c r="AF29" s="66"/>
      <c r="AG29" s="66"/>
      <c r="AH29" s="66"/>
      <c r="AI29" s="66"/>
      <c r="AJ29" s="66"/>
      <c r="AK29" s="66"/>
      <c r="AL29" s="66"/>
      <c r="AM29" s="66"/>
      <c r="AN29" s="66"/>
      <c r="AO29" s="66"/>
      <c r="AP29" s="66"/>
      <c r="AQ29" s="66"/>
      <c r="AR29" s="66"/>
      <c r="AS29" s="7"/>
      <c r="AT29" s="7"/>
      <c r="AU29" s="7"/>
      <c r="AV29" s="2"/>
      <c r="AW29" s="62"/>
      <c r="AX29" s="62"/>
      <c r="AY29" s="62"/>
      <c r="AZ29" s="62"/>
      <c r="BA29" s="62"/>
      <c r="BB29" s="62"/>
      <c r="BC29" s="62"/>
      <c r="BD29" s="62"/>
      <c r="BE29" s="62"/>
      <c r="BF29" s="62"/>
      <c r="BG29" s="62"/>
      <c r="BH29" s="62"/>
      <c r="BI29" s="62"/>
      <c r="BJ29" s="62"/>
      <c r="BK29" s="62"/>
      <c r="BL29" s="62"/>
      <c r="BM29" s="62"/>
      <c r="BN29" s="62"/>
      <c r="BO29" s="62"/>
      <c r="BP29" s="62"/>
      <c r="BQ29" s="62"/>
      <c r="BR29" s="62"/>
      <c r="BS29" s="62"/>
    </row>
    <row r="30" spans="1:71" ht="25.25" customHeight="1" thickBot="1">
      <c r="A30" s="2"/>
      <c r="B30" s="7"/>
      <c r="C30" s="7"/>
      <c r="D30" s="478" t="s">
        <v>330</v>
      </c>
      <c r="E30" s="7"/>
      <c r="F30" s="7"/>
      <c r="G30" s="7"/>
      <c r="J30" s="67"/>
      <c r="K30" s="67"/>
      <c r="L30" s="67"/>
      <c r="M30" s="566"/>
      <c r="N30" s="557"/>
      <c r="O30" s="151"/>
      <c r="P30" s="151"/>
      <c r="Q30" s="103"/>
      <c r="R30" s="103"/>
      <c r="S30" s="560"/>
      <c r="T30" s="560"/>
      <c r="U30" s="151"/>
      <c r="Y30" s="241"/>
      <c r="Z30" s="241"/>
      <c r="AC30" s="66"/>
      <c r="AD30" s="66"/>
      <c r="AE30" s="66"/>
      <c r="AF30" s="66"/>
      <c r="AG30" s="66"/>
      <c r="AH30" s="66"/>
      <c r="AI30" s="66"/>
      <c r="AJ30" s="66"/>
      <c r="AK30" s="66"/>
      <c r="AL30" s="66"/>
      <c r="AM30" s="66"/>
      <c r="AN30" s="66"/>
      <c r="AO30" s="66"/>
      <c r="AP30" s="66"/>
      <c r="AQ30" s="66"/>
      <c r="AR30" s="66"/>
      <c r="AS30" s="7"/>
      <c r="AT30" s="7"/>
      <c r="AU30" s="7"/>
      <c r="AV30" s="2"/>
      <c r="AW30" s="62"/>
      <c r="AX30" s="62"/>
      <c r="AY30" s="62"/>
      <c r="AZ30" s="62"/>
      <c r="BA30" s="62"/>
      <c r="BB30" s="62"/>
      <c r="BC30" s="62"/>
      <c r="BD30" s="62"/>
      <c r="BE30" s="62"/>
      <c r="BF30" s="62"/>
      <c r="BG30" s="62"/>
      <c r="BH30" s="62"/>
      <c r="BI30" s="62"/>
      <c r="BJ30" s="62"/>
      <c r="BK30" s="62"/>
      <c r="BL30" s="62"/>
      <c r="BM30" s="62"/>
      <c r="BN30" s="62"/>
      <c r="BO30" s="62"/>
      <c r="BP30" s="62"/>
      <c r="BQ30" s="62"/>
      <c r="BR30" s="62"/>
      <c r="BS30" s="62"/>
    </row>
    <row r="31" spans="1:71" ht="25.25" customHeight="1" thickBot="1">
      <c r="A31" s="2"/>
      <c r="B31" s="7"/>
      <c r="C31" s="7"/>
      <c r="D31" s="478" t="s">
        <v>292</v>
      </c>
      <c r="E31" s="7"/>
      <c r="F31" s="7"/>
      <c r="G31" s="7"/>
      <c r="J31" s="67"/>
      <c r="K31" s="67"/>
      <c r="L31" s="67"/>
      <c r="M31" s="556"/>
      <c r="N31" s="557"/>
      <c r="O31" s="151"/>
      <c r="P31" s="151"/>
      <c r="Q31" s="103"/>
      <c r="R31" s="103"/>
      <c r="S31" s="560"/>
      <c r="T31" s="560"/>
      <c r="U31" s="151"/>
      <c r="Y31" s="241"/>
      <c r="Z31" s="241"/>
      <c r="AC31" s="66"/>
      <c r="AD31" s="66"/>
      <c r="AE31" s="66"/>
      <c r="AF31" s="66"/>
      <c r="AG31" s="66"/>
      <c r="AH31" s="66"/>
      <c r="AI31" s="66"/>
      <c r="AJ31" s="66"/>
      <c r="AK31" s="66"/>
      <c r="AL31" s="66"/>
      <c r="AM31" s="66"/>
      <c r="AN31" s="66"/>
      <c r="AO31" s="66"/>
      <c r="AP31" s="66"/>
      <c r="AQ31" s="66"/>
      <c r="AR31" s="66"/>
      <c r="AS31" s="7"/>
      <c r="AT31" s="7"/>
      <c r="AU31" s="7"/>
      <c r="AV31" s="2"/>
      <c r="AW31" s="62"/>
      <c r="AX31" s="62"/>
      <c r="AY31" s="62"/>
      <c r="AZ31" s="62"/>
      <c r="BA31" s="62"/>
      <c r="BB31" s="62"/>
      <c r="BC31" s="62"/>
      <c r="BD31" s="62"/>
      <c r="BE31" s="62"/>
      <c r="BF31" s="62"/>
      <c r="BG31" s="62"/>
      <c r="BH31" s="62"/>
      <c r="BI31" s="62"/>
      <c r="BJ31" s="62"/>
      <c r="BK31" s="62"/>
      <c r="BL31" s="62"/>
      <c r="BM31" s="62"/>
      <c r="BN31" s="62"/>
      <c r="BO31" s="62"/>
      <c r="BP31" s="62"/>
      <c r="BQ31" s="62"/>
      <c r="BR31" s="62"/>
      <c r="BS31" s="62"/>
    </row>
    <row r="32" spans="1:71" ht="25.25" customHeight="1" thickBot="1">
      <c r="A32" s="2"/>
      <c r="B32" s="7"/>
      <c r="C32" s="7"/>
      <c r="D32" s="478" t="s">
        <v>331</v>
      </c>
      <c r="E32" s="7"/>
      <c r="F32" s="7"/>
      <c r="G32" s="7"/>
      <c r="J32" s="67"/>
      <c r="K32" s="67"/>
      <c r="L32" s="67"/>
      <c r="M32" s="556"/>
      <c r="N32" s="557"/>
      <c r="O32" s="151"/>
      <c r="P32" s="151"/>
      <c r="Q32" s="103"/>
      <c r="R32" s="103"/>
      <c r="S32" s="560"/>
      <c r="T32" s="560"/>
      <c r="U32" s="151"/>
      <c r="Y32" s="241"/>
      <c r="Z32" s="241"/>
      <c r="AC32" s="66"/>
      <c r="AD32" s="66"/>
      <c r="AE32" s="66"/>
      <c r="AF32" s="66"/>
      <c r="AG32" s="66"/>
      <c r="AH32" s="66"/>
      <c r="AI32" s="66"/>
      <c r="AJ32" s="66"/>
      <c r="AK32" s="66"/>
      <c r="AL32" s="66"/>
      <c r="AM32" s="66"/>
      <c r="AN32" s="66"/>
      <c r="AO32" s="66"/>
      <c r="AP32" s="66"/>
      <c r="AQ32" s="66"/>
      <c r="AR32" s="66"/>
      <c r="AS32" s="7"/>
      <c r="AT32" s="7"/>
      <c r="AU32" s="7"/>
      <c r="AV32" s="2"/>
      <c r="AW32" s="62"/>
      <c r="AX32" s="62"/>
      <c r="AY32" s="62"/>
      <c r="AZ32" s="62"/>
      <c r="BA32" s="62"/>
      <c r="BB32" s="62"/>
      <c r="BC32" s="62"/>
      <c r="BD32" s="62"/>
      <c r="BE32" s="62"/>
      <c r="BF32" s="62"/>
      <c r="BG32" s="62"/>
      <c r="BH32" s="62"/>
      <c r="BI32" s="62"/>
      <c r="BJ32" s="62"/>
      <c r="BK32" s="62"/>
      <c r="BL32" s="62"/>
      <c r="BM32" s="62"/>
      <c r="BN32" s="62"/>
      <c r="BO32" s="62"/>
      <c r="BP32" s="62"/>
      <c r="BQ32" s="62"/>
      <c r="BR32" s="62"/>
      <c r="BS32" s="62"/>
    </row>
    <row r="33" spans="1:71" ht="25.25" customHeight="1" thickBot="1">
      <c r="A33" s="2"/>
      <c r="B33" s="7"/>
      <c r="C33" s="7"/>
      <c r="D33" s="7"/>
      <c r="E33" s="7"/>
      <c r="F33" s="7"/>
      <c r="G33" s="7"/>
      <c r="J33" s="67"/>
      <c r="K33" s="67"/>
      <c r="L33" s="67"/>
      <c r="M33" s="556"/>
      <c r="N33" s="557"/>
      <c r="O33" s="151"/>
      <c r="P33" s="151"/>
      <c r="Q33" s="103"/>
      <c r="R33" s="103"/>
      <c r="S33" s="560"/>
      <c r="T33" s="560"/>
      <c r="U33" s="151"/>
      <c r="Y33" s="241"/>
      <c r="Z33" s="241"/>
      <c r="AC33" s="66"/>
      <c r="AD33" s="66"/>
      <c r="AE33" s="66"/>
      <c r="AF33" s="66"/>
      <c r="AG33" s="66"/>
      <c r="AH33" s="66"/>
      <c r="AI33" s="66"/>
      <c r="AJ33" s="66"/>
      <c r="AK33" s="66"/>
      <c r="AL33" s="66"/>
      <c r="AM33" s="66"/>
      <c r="AN33" s="66"/>
      <c r="AO33" s="66"/>
      <c r="AP33" s="66"/>
      <c r="AQ33" s="66"/>
      <c r="AR33" s="66"/>
      <c r="AS33" s="7"/>
      <c r="AT33" s="7"/>
      <c r="AU33" s="7"/>
      <c r="AV33" s="2"/>
      <c r="AW33" s="62"/>
      <c r="AX33" s="62"/>
      <c r="AY33" s="62"/>
      <c r="AZ33" s="62"/>
      <c r="BA33" s="62"/>
      <c r="BB33" s="62"/>
      <c r="BC33" s="62"/>
      <c r="BD33" s="62"/>
      <c r="BE33" s="62"/>
      <c r="BF33" s="62"/>
      <c r="BG33" s="62"/>
      <c r="BH33" s="62"/>
      <c r="BI33" s="62"/>
      <c r="BJ33" s="62"/>
      <c r="BK33" s="62"/>
      <c r="BL33" s="62"/>
      <c r="BM33" s="62"/>
      <c r="BN33" s="62"/>
      <c r="BO33" s="62"/>
      <c r="BP33" s="62"/>
      <c r="BQ33" s="62"/>
      <c r="BR33" s="62"/>
      <c r="BS33" s="62"/>
    </row>
    <row r="34" spans="1:71" ht="25.25" customHeight="1" thickBot="1">
      <c r="A34" s="2"/>
      <c r="B34" s="7"/>
      <c r="C34" s="7"/>
      <c r="D34" s="7"/>
      <c r="E34" s="7"/>
      <c r="F34" s="7"/>
      <c r="G34" s="7"/>
      <c r="M34" s="556"/>
      <c r="N34" s="557"/>
      <c r="O34" s="151"/>
      <c r="P34" s="151"/>
      <c r="Q34" s="103"/>
      <c r="R34" s="103"/>
      <c r="S34" s="560"/>
      <c r="T34" s="560"/>
      <c r="U34" s="151"/>
      <c r="Y34" s="241"/>
      <c r="Z34" s="241"/>
      <c r="AC34" s="7"/>
      <c r="AD34" s="7"/>
      <c r="AE34" s="7"/>
      <c r="AF34" s="7"/>
      <c r="AG34" s="7"/>
      <c r="AH34" s="7"/>
      <c r="AI34" s="7"/>
      <c r="AJ34" s="7"/>
      <c r="AK34" s="7"/>
      <c r="AL34" s="7"/>
      <c r="AM34" s="7"/>
      <c r="AN34" s="7"/>
      <c r="AO34" s="7"/>
      <c r="AP34" s="7"/>
      <c r="AQ34" s="7"/>
      <c r="AR34" s="7"/>
      <c r="AS34" s="7"/>
      <c r="AT34" s="7"/>
      <c r="AU34" s="7"/>
      <c r="AV34" s="2"/>
      <c r="AW34" s="62"/>
      <c r="AX34" s="62"/>
      <c r="AY34" s="62"/>
      <c r="AZ34" s="62"/>
      <c r="BA34" s="62"/>
      <c r="BB34" s="62"/>
      <c r="BC34" s="62"/>
      <c r="BD34" s="62"/>
      <c r="BE34" s="62"/>
      <c r="BF34" s="62"/>
      <c r="BG34" s="62"/>
      <c r="BH34" s="62"/>
      <c r="BI34" s="62"/>
      <c r="BJ34" s="62"/>
      <c r="BK34" s="62"/>
      <c r="BL34" s="62"/>
      <c r="BM34" s="62"/>
      <c r="BN34" s="62"/>
      <c r="BO34" s="62"/>
      <c r="BP34" s="62"/>
      <c r="BQ34" s="62"/>
      <c r="BR34" s="62"/>
      <c r="BS34" s="62"/>
    </row>
    <row r="35" spans="1:71" ht="25.25" customHeight="1" thickBot="1">
      <c r="A35" s="2"/>
      <c r="B35" s="7"/>
      <c r="C35" s="7"/>
      <c r="D35" s="7"/>
      <c r="E35" s="7"/>
      <c r="F35" s="7"/>
      <c r="G35" s="7"/>
      <c r="M35" s="556"/>
      <c r="N35" s="557"/>
      <c r="O35" s="151"/>
      <c r="P35" s="151"/>
      <c r="Q35" s="103"/>
      <c r="R35" s="103"/>
      <c r="S35" s="560"/>
      <c r="T35" s="560"/>
      <c r="U35" s="151"/>
      <c r="Y35" s="241"/>
      <c r="Z35" s="241"/>
      <c r="AC35" s="7"/>
      <c r="AD35" s="7"/>
      <c r="AE35" s="7"/>
      <c r="AF35" s="7"/>
      <c r="AG35" s="7"/>
      <c r="AH35" s="7"/>
      <c r="AI35" s="7"/>
      <c r="AJ35" s="7"/>
      <c r="AK35" s="7"/>
      <c r="AL35" s="7"/>
      <c r="AM35" s="7"/>
      <c r="AN35" s="7"/>
      <c r="AO35" s="7"/>
      <c r="AP35" s="7"/>
      <c r="AQ35" s="7"/>
      <c r="AR35" s="7"/>
      <c r="AS35" s="7"/>
      <c r="AT35" s="7"/>
      <c r="AU35" s="7"/>
      <c r="AV35" s="2"/>
      <c r="AW35" s="62"/>
      <c r="AX35" s="62"/>
      <c r="AY35" s="62"/>
      <c r="AZ35" s="62"/>
      <c r="BA35" s="62"/>
      <c r="BB35" s="62"/>
      <c r="BC35" s="62"/>
      <c r="BD35" s="62"/>
      <c r="BE35" s="62"/>
      <c r="BF35" s="62"/>
      <c r="BG35" s="62"/>
      <c r="BH35" s="62"/>
      <c r="BI35" s="62"/>
      <c r="BJ35" s="62"/>
      <c r="BK35" s="62"/>
      <c r="BL35" s="62"/>
      <c r="BM35" s="62"/>
      <c r="BN35" s="62"/>
      <c r="BO35" s="62"/>
      <c r="BP35" s="62"/>
      <c r="BQ35" s="62"/>
      <c r="BR35" s="62"/>
      <c r="BS35" s="62"/>
    </row>
    <row r="36" spans="1:71" ht="25.25" customHeight="1" thickBot="1">
      <c r="A36" s="2"/>
      <c r="B36" s="7"/>
      <c r="C36" s="7"/>
      <c r="D36" s="7"/>
      <c r="E36" s="7"/>
      <c r="F36" s="7"/>
      <c r="G36" s="7"/>
      <c r="M36" s="568"/>
      <c r="N36" s="560"/>
      <c r="O36" s="151"/>
      <c r="P36" s="151"/>
      <c r="Q36" s="103"/>
      <c r="R36" s="103"/>
      <c r="S36" s="560"/>
      <c r="T36" s="560"/>
      <c r="U36" s="151"/>
      <c r="Y36" s="241"/>
      <c r="Z36" s="241"/>
      <c r="AC36" s="7"/>
      <c r="AD36" s="7"/>
      <c r="AE36" s="7"/>
      <c r="AF36" s="7"/>
      <c r="AG36" s="7"/>
      <c r="AH36" s="7"/>
      <c r="AI36" s="7"/>
      <c r="AJ36" s="7"/>
      <c r="AK36" s="7"/>
      <c r="AL36" s="7"/>
      <c r="AM36" s="7"/>
      <c r="AN36" s="7"/>
      <c r="AO36" s="7"/>
      <c r="AP36" s="7"/>
      <c r="AQ36" s="7"/>
      <c r="AR36" s="7"/>
      <c r="AS36" s="7"/>
      <c r="AT36" s="7"/>
      <c r="AU36" s="7"/>
      <c r="AV36" s="2"/>
      <c r="AW36" s="62"/>
      <c r="AX36" s="62"/>
      <c r="AY36" s="62"/>
      <c r="AZ36" s="62"/>
      <c r="BA36" s="62"/>
      <c r="BB36" s="62"/>
      <c r="BC36" s="62"/>
      <c r="BD36" s="62"/>
      <c r="BE36" s="62"/>
      <c r="BF36" s="62"/>
      <c r="BG36" s="62"/>
      <c r="BH36" s="62"/>
      <c r="BI36" s="62"/>
      <c r="BJ36" s="62"/>
      <c r="BK36" s="62"/>
      <c r="BL36" s="62"/>
      <c r="BM36" s="62"/>
      <c r="BN36" s="62"/>
      <c r="BO36" s="62"/>
      <c r="BP36" s="62"/>
      <c r="BQ36" s="62"/>
      <c r="BR36" s="62"/>
      <c r="BS36" s="62"/>
    </row>
    <row r="37" spans="1:71" ht="18" customHeight="1">
      <c r="A37" s="2"/>
      <c r="B37" s="7"/>
      <c r="C37" s="7"/>
      <c r="D37" s="7"/>
      <c r="E37" s="7"/>
      <c r="F37" s="7"/>
      <c r="G37" s="7"/>
      <c r="AC37" s="7"/>
      <c r="AD37" s="7"/>
      <c r="AE37" s="7"/>
      <c r="AF37" s="7"/>
      <c r="AG37" s="7"/>
      <c r="AH37" s="7"/>
      <c r="AI37" s="7"/>
      <c r="AJ37" s="7"/>
      <c r="AK37" s="7"/>
      <c r="AL37" s="7"/>
      <c r="AM37" s="7"/>
      <c r="AN37" s="7"/>
      <c r="AO37" s="7"/>
      <c r="AP37" s="7"/>
      <c r="AQ37" s="7"/>
      <c r="AR37" s="7"/>
      <c r="AS37" s="7"/>
      <c r="AT37" s="7"/>
      <c r="AU37" s="7"/>
      <c r="AV37" s="2"/>
      <c r="AW37" s="62"/>
      <c r="AX37" s="62"/>
      <c r="AY37" s="62"/>
      <c r="AZ37" s="62"/>
      <c r="BA37" s="62"/>
      <c r="BB37" s="62"/>
      <c r="BC37" s="62"/>
      <c r="BD37" s="62"/>
      <c r="BE37" s="62"/>
      <c r="BF37" s="62"/>
      <c r="BG37" s="62"/>
      <c r="BH37" s="62"/>
      <c r="BI37" s="62"/>
      <c r="BJ37" s="62"/>
      <c r="BK37" s="62"/>
      <c r="BL37" s="62"/>
      <c r="BM37" s="62"/>
      <c r="BN37" s="62"/>
      <c r="BO37" s="62"/>
      <c r="BP37" s="62"/>
      <c r="BQ37" s="62"/>
      <c r="BR37" s="62"/>
      <c r="BS37" s="62"/>
    </row>
    <row r="38" spans="1:71" ht="18" customHeight="1">
      <c r="A38" s="2"/>
      <c r="B38" s="7"/>
      <c r="C38" s="7"/>
      <c r="D38" s="7"/>
      <c r="E38" s="7"/>
      <c r="F38" s="7"/>
      <c r="G38" s="7"/>
      <c r="AC38" s="7"/>
      <c r="AD38" s="7"/>
      <c r="AE38" s="7"/>
      <c r="AF38" s="7"/>
      <c r="AG38" s="7"/>
      <c r="AH38" s="7"/>
      <c r="AI38" s="7"/>
      <c r="AJ38" s="7"/>
      <c r="AK38" s="7"/>
      <c r="AL38" s="7"/>
      <c r="AM38" s="7"/>
      <c r="AN38" s="7"/>
      <c r="AO38" s="7"/>
      <c r="AP38" s="7"/>
      <c r="AQ38" s="7"/>
      <c r="AR38" s="7"/>
      <c r="AS38" s="7"/>
      <c r="AT38" s="7"/>
      <c r="AU38" s="7"/>
      <c r="AV38" s="2"/>
      <c r="AW38" s="62"/>
      <c r="AX38" s="62"/>
      <c r="AY38" s="62"/>
      <c r="AZ38" s="62"/>
      <c r="BA38" s="62"/>
      <c r="BB38" s="62"/>
      <c r="BC38" s="62"/>
      <c r="BD38" s="62"/>
      <c r="BE38" s="62"/>
      <c r="BF38" s="62"/>
      <c r="BG38" s="62"/>
      <c r="BH38" s="62"/>
      <c r="BI38" s="62"/>
      <c r="BJ38" s="62"/>
      <c r="BK38" s="62"/>
      <c r="BL38" s="62"/>
      <c r="BM38" s="62"/>
      <c r="BN38" s="62"/>
      <c r="BO38" s="62"/>
      <c r="BP38" s="62"/>
      <c r="BQ38" s="62"/>
      <c r="BR38" s="62"/>
      <c r="BS38" s="62"/>
    </row>
    <row r="39" spans="1:71" ht="18" customHeight="1">
      <c r="A39" s="2"/>
      <c r="B39" s="7"/>
      <c r="C39" s="7"/>
      <c r="D39" s="7"/>
      <c r="E39" s="7"/>
      <c r="F39" s="7"/>
      <c r="G39" s="7"/>
      <c r="AC39" s="7"/>
      <c r="AD39" s="7"/>
      <c r="AE39" s="7"/>
      <c r="AF39" s="7"/>
      <c r="AG39" s="7"/>
      <c r="AH39" s="7"/>
      <c r="AI39" s="7"/>
      <c r="AJ39" s="7"/>
      <c r="AK39" s="7"/>
      <c r="AL39" s="7"/>
      <c r="AM39" s="7"/>
      <c r="AN39" s="7"/>
      <c r="AO39" s="7"/>
      <c r="AP39" s="7"/>
      <c r="AQ39" s="7"/>
      <c r="AR39" s="7"/>
      <c r="AS39" s="7"/>
      <c r="AT39" s="7"/>
      <c r="AU39" s="7"/>
      <c r="AV39" s="2"/>
      <c r="AW39" s="62"/>
      <c r="AX39" s="62"/>
      <c r="AY39" s="62"/>
      <c r="AZ39" s="62"/>
      <c r="BA39" s="62"/>
      <c r="BB39" s="62"/>
      <c r="BC39" s="62"/>
      <c r="BD39" s="62"/>
      <c r="BE39" s="62"/>
      <c r="BF39" s="62"/>
      <c r="BG39" s="62"/>
      <c r="BH39" s="62"/>
      <c r="BI39" s="62"/>
      <c r="BJ39" s="62"/>
      <c r="BK39" s="62"/>
      <c r="BL39" s="62"/>
      <c r="BM39" s="62"/>
      <c r="BN39" s="62"/>
      <c r="BO39" s="62"/>
      <c r="BP39" s="62"/>
      <c r="BQ39" s="62"/>
      <c r="BR39" s="62"/>
      <c r="BS39" s="62"/>
    </row>
    <row r="40" spans="1:71" ht="18" customHeight="1">
      <c r="A40" s="2"/>
      <c r="B40" s="7"/>
      <c r="C40" s="7"/>
      <c r="D40" s="7"/>
      <c r="E40" s="7"/>
      <c r="F40" s="7"/>
      <c r="G40" s="7"/>
      <c r="AC40" s="7"/>
      <c r="AD40" s="7"/>
      <c r="AE40" s="7"/>
      <c r="AF40" s="7"/>
      <c r="AG40" s="7"/>
      <c r="AH40" s="7"/>
      <c r="AI40" s="7"/>
      <c r="AJ40" s="7"/>
      <c r="AK40" s="7"/>
      <c r="AL40" s="7"/>
      <c r="AM40" s="7"/>
      <c r="AN40" s="7"/>
      <c r="AO40" s="7"/>
      <c r="AP40" s="7"/>
      <c r="AQ40" s="7"/>
      <c r="AR40" s="7"/>
      <c r="AS40" s="7"/>
      <c r="AT40" s="7"/>
      <c r="AU40" s="7"/>
      <c r="AV40" s="2"/>
      <c r="AW40" s="62"/>
      <c r="AX40" s="62"/>
      <c r="AY40" s="62"/>
      <c r="AZ40" s="62"/>
      <c r="BA40" s="62"/>
      <c r="BB40" s="62"/>
      <c r="BC40" s="62"/>
      <c r="BD40" s="62"/>
      <c r="BE40" s="62"/>
      <c r="BF40" s="62"/>
      <c r="BG40" s="62"/>
      <c r="BH40" s="62"/>
      <c r="BI40" s="62"/>
      <c r="BJ40" s="62"/>
      <c r="BK40" s="62"/>
      <c r="BL40" s="62"/>
      <c r="BM40" s="62"/>
      <c r="BN40" s="62"/>
      <c r="BO40" s="62"/>
      <c r="BP40" s="62"/>
      <c r="BQ40" s="62"/>
      <c r="BR40" s="62"/>
      <c r="BS40" s="62"/>
    </row>
    <row r="41" spans="1:71" ht="18" customHeight="1">
      <c r="A41" s="2"/>
      <c r="B41" s="2"/>
      <c r="C41" s="2"/>
      <c r="D41" s="88"/>
      <c r="E41" s="2"/>
      <c r="F41" s="2"/>
      <c r="G41" s="2"/>
      <c r="H41" s="2"/>
      <c r="I41" s="2"/>
      <c r="J41" s="2"/>
      <c r="K41" s="2"/>
      <c r="L41" s="2"/>
      <c r="M41" s="2"/>
      <c r="N41" s="2"/>
      <c r="O41" s="2"/>
      <c r="P41" s="2"/>
      <c r="Q41" s="2"/>
      <c r="R41" s="2"/>
      <c r="S41" s="2"/>
      <c r="T41" s="2"/>
      <c r="U41" s="2"/>
      <c r="V41" s="2"/>
      <c r="W41" s="2"/>
      <c r="X41" s="2"/>
      <c r="Y41" s="2"/>
      <c r="Z41" s="88"/>
      <c r="AA41" s="88"/>
      <c r="AB41" s="88"/>
      <c r="AC41" s="88"/>
      <c r="AD41" s="88"/>
      <c r="AE41" s="88"/>
      <c r="AF41" s="89"/>
      <c r="AG41" s="2"/>
      <c r="AH41" s="2"/>
      <c r="AI41" s="2"/>
      <c r="AJ41" s="2"/>
      <c r="AK41" s="2"/>
      <c r="AL41" s="2"/>
      <c r="AM41" s="2"/>
      <c r="AN41" s="2"/>
      <c r="AO41" s="784" t="s">
        <v>315</v>
      </c>
      <c r="AP41" s="784"/>
      <c r="AQ41" s="784"/>
      <c r="AR41" s="784"/>
      <c r="AS41" s="784"/>
      <c r="AT41" s="2"/>
      <c r="AU41" s="2"/>
      <c r="AV41" s="2"/>
      <c r="AW41" s="62"/>
      <c r="AX41" s="62"/>
      <c r="AY41" s="62"/>
      <c r="AZ41" s="62"/>
      <c r="BA41" s="62"/>
      <c r="BB41" s="62"/>
      <c r="BC41" s="62"/>
      <c r="BD41" s="62"/>
      <c r="BE41" s="62"/>
      <c r="BF41" s="62"/>
      <c r="BG41" s="62"/>
      <c r="BH41" s="62"/>
      <c r="BI41" s="62"/>
      <c r="BJ41" s="62"/>
      <c r="BK41" s="62"/>
      <c r="BL41" s="62"/>
      <c r="BM41" s="62"/>
      <c r="BN41" s="62"/>
      <c r="BO41" s="62"/>
      <c r="BP41" s="62"/>
      <c r="BQ41" s="62"/>
      <c r="BR41" s="62"/>
      <c r="BS41" s="62"/>
    </row>
  </sheetData>
  <mergeCells count="15">
    <mergeCell ref="D2:G5"/>
    <mergeCell ref="J2:Z5"/>
    <mergeCell ref="D9:F10"/>
    <mergeCell ref="J9:N11"/>
    <mergeCell ref="P9:T11"/>
    <mergeCell ref="V9:Z11"/>
    <mergeCell ref="D11:F13"/>
    <mergeCell ref="J12:N12"/>
    <mergeCell ref="P12:T12"/>
    <mergeCell ref="V12:Z12"/>
    <mergeCell ref="D14:F16"/>
    <mergeCell ref="D17:F19"/>
    <mergeCell ref="D21:F22"/>
    <mergeCell ref="D24:F28"/>
    <mergeCell ref="AO41:AS41"/>
  </mergeCells>
  <hyperlinks>
    <hyperlink ref="D24" r:id="rId1" xr:uid="{F0B67ABD-4F82-436D-B17D-E8DD7262B19E}"/>
    <hyperlink ref="E24" r:id="rId2" display="http://whatifmath.org/contact-us/" xr:uid="{C73CB583-2DDA-48E5-8853-A360B96DFE46}"/>
    <hyperlink ref="F24" r:id="rId3" display="http://whatifmath.org/contact-us/" xr:uid="{5DFF2D2C-5886-40F5-91B5-67D02CF3726A}"/>
    <hyperlink ref="D25" r:id="rId4" display="http://whatifmath.org/contact-us/" xr:uid="{72F4EB57-5C2D-458F-8277-C85414B3EEA4}"/>
    <hyperlink ref="E25" r:id="rId5" display="http://whatifmath.org/contact-us/" xr:uid="{87D0D6AD-87BE-4DE0-BBA4-E182940F2945}"/>
    <hyperlink ref="F25" r:id="rId6" display="http://whatifmath.org/contact-us/" xr:uid="{E2602C74-B97C-4440-9BA4-80621179344B}"/>
    <hyperlink ref="D26" r:id="rId7" display="http://whatifmath.org/contact-us/" xr:uid="{84BBB0AA-8253-405D-9503-9EDAB8AE8104}"/>
    <hyperlink ref="E26" r:id="rId8" display="http://whatifmath.org/contact-us/" xr:uid="{ABBE3582-926E-4A90-ABCD-7DA085775993}"/>
    <hyperlink ref="F26" r:id="rId9" display="http://whatifmath.org/contact-us/" xr:uid="{26B49C2E-9211-49C5-AFD5-BA16729A41B7}"/>
    <hyperlink ref="D27" r:id="rId10" display="http://whatifmath.org/contact-us/" xr:uid="{3A32948B-8CD6-4A03-87DB-0896D53522A4}"/>
    <hyperlink ref="E27" r:id="rId11" display="http://whatifmath.org/contact-us/" xr:uid="{7689937A-2B5E-48A0-9A40-FA5FF57E0109}"/>
    <hyperlink ref="F27" r:id="rId12" display="http://whatifmath.org/contact-us/" xr:uid="{D14A514D-C3E7-4979-84F3-21241F6C0C45}"/>
    <hyperlink ref="D28" r:id="rId13" display="http://whatifmath.org/contact-us/" xr:uid="{E4DC5876-215F-4195-94C1-FFCBB4ABA1DC}"/>
    <hyperlink ref="E28" r:id="rId14" display="http://whatifmath.org/contact-us/" xr:uid="{F98143A6-33BA-4A76-B016-4D2C90FF62B4}"/>
    <hyperlink ref="F28" r:id="rId15" display="http://whatifmath.org/contact-us/" xr:uid="{C2079681-DEA9-41FA-9E32-42AE337528EB}"/>
    <hyperlink ref="D30" r:id="rId16" xr:uid="{D5106575-C692-4812-A99C-C1C7A1BC8C46}"/>
    <hyperlink ref="D31" r:id="rId17" xr:uid="{3800971E-C633-499D-9FD7-FD74530F8156}"/>
    <hyperlink ref="D32" r:id="rId18" xr:uid="{7A73AEF0-E5B0-4386-BABC-737127FC37AA}"/>
  </hyperlinks>
  <pageMargins left="0.75" right="0.75" top="1" bottom="1" header="0.5" footer="0.5"/>
  <pageSetup orientation="portrait"/>
  <drawing r:id="rId1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DA4B5-FC21-44C1-9B8E-D49D45523EF2}">
  <sheetPr>
    <tabColor rgb="FF00B050"/>
  </sheetPr>
  <dimension ref="A1:AG38"/>
  <sheetViews>
    <sheetView showGridLines="0" workbookViewId="0">
      <selection activeCell="R10" sqref="R10"/>
    </sheetView>
  </sheetViews>
  <sheetFormatPr defaultColWidth="13.06640625" defaultRowHeight="18" customHeight="1"/>
  <cols>
    <col min="1" max="2" width="3.265625" style="4" customWidth="1"/>
    <col min="3" max="3" width="6.53125" style="4" customWidth="1"/>
    <col min="4" max="5" width="13.06640625" style="4"/>
    <col min="6" max="6" width="14.33203125" style="4" customWidth="1"/>
    <col min="7" max="7" width="3.265625" style="4" customWidth="1"/>
    <col min="8" max="33" width="6.53125" style="4" customWidth="1"/>
    <col min="34" max="16384" width="13.06640625" style="4"/>
  </cols>
  <sheetData>
    <row r="1" spans="1:33" ht="18" customHeight="1">
      <c r="A1" s="1"/>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3" ht="18" customHeight="1">
      <c r="A2" s="5"/>
      <c r="B2" s="5"/>
      <c r="C2" s="5"/>
      <c r="D2" s="875" t="s">
        <v>332</v>
      </c>
      <c r="E2" s="875"/>
      <c r="F2" s="875"/>
      <c r="G2" s="875"/>
      <c r="H2" s="7"/>
      <c r="I2" s="876" t="s">
        <v>333</v>
      </c>
      <c r="J2" s="876"/>
      <c r="K2" s="876"/>
      <c r="L2" s="876"/>
      <c r="M2" s="876"/>
      <c r="N2" s="876"/>
      <c r="O2" s="876"/>
      <c r="P2" s="876"/>
      <c r="Q2" s="456"/>
      <c r="R2" s="7"/>
      <c r="S2" s="7"/>
      <c r="T2" s="7"/>
      <c r="U2" s="7"/>
      <c r="V2" s="7"/>
      <c r="W2" s="7"/>
      <c r="X2" s="7"/>
      <c r="Y2" s="7"/>
      <c r="Z2" s="7"/>
      <c r="AA2" s="7"/>
      <c r="AB2" s="7"/>
      <c r="AC2" s="7"/>
      <c r="AD2" s="7"/>
      <c r="AE2" s="7"/>
      <c r="AF2" s="7"/>
      <c r="AG2" s="2"/>
    </row>
    <row r="3" spans="1:33" ht="18" customHeight="1">
      <c r="A3" s="5"/>
      <c r="B3" s="5"/>
      <c r="C3" s="5"/>
      <c r="D3" s="875"/>
      <c r="E3" s="875"/>
      <c r="F3" s="875"/>
      <c r="G3" s="875"/>
      <c r="H3" s="7"/>
      <c r="I3" s="876"/>
      <c r="J3" s="876"/>
      <c r="K3" s="876"/>
      <c r="L3" s="876"/>
      <c r="M3" s="876"/>
      <c r="N3" s="876"/>
      <c r="O3" s="876"/>
      <c r="P3" s="876"/>
      <c r="Q3" s="456"/>
      <c r="R3" s="7"/>
      <c r="S3" s="7"/>
      <c r="T3" s="7"/>
      <c r="U3" s="7"/>
      <c r="V3" s="7"/>
      <c r="W3" s="7"/>
      <c r="X3" s="7"/>
      <c r="Y3" s="7"/>
      <c r="Z3" s="7"/>
      <c r="AA3" s="7"/>
      <c r="AB3" s="7"/>
      <c r="AC3" s="7"/>
      <c r="AD3" s="7"/>
      <c r="AE3" s="7"/>
      <c r="AF3" s="7"/>
      <c r="AG3" s="2"/>
    </row>
    <row r="4" spans="1:33" ht="18" customHeight="1">
      <c r="A4" s="5"/>
      <c r="B4" s="5"/>
      <c r="C4" s="5"/>
      <c r="D4" s="875"/>
      <c r="E4" s="875"/>
      <c r="F4" s="875"/>
      <c r="G4" s="875"/>
      <c r="H4" s="7"/>
      <c r="I4" s="876"/>
      <c r="J4" s="876"/>
      <c r="K4" s="876"/>
      <c r="L4" s="876"/>
      <c r="M4" s="876"/>
      <c r="N4" s="876"/>
      <c r="O4" s="876"/>
      <c r="P4" s="876"/>
      <c r="Q4" s="7"/>
      <c r="R4" s="7"/>
      <c r="S4" s="7"/>
      <c r="T4" s="7"/>
      <c r="U4" s="7"/>
      <c r="V4" s="7"/>
      <c r="W4" s="7"/>
      <c r="X4" s="7"/>
      <c r="Y4" s="7"/>
      <c r="Z4" s="7"/>
      <c r="AA4" s="7"/>
      <c r="AB4" s="7"/>
      <c r="AC4" s="7"/>
      <c r="AD4" s="7"/>
      <c r="AE4" s="7"/>
      <c r="AF4" s="7"/>
      <c r="AG4" s="2"/>
    </row>
    <row r="5" spans="1:33" ht="18" customHeight="1">
      <c r="A5" s="5"/>
      <c r="B5" s="5"/>
      <c r="C5" s="5"/>
      <c r="D5" s="875"/>
      <c r="E5" s="875"/>
      <c r="F5" s="875"/>
      <c r="G5" s="875"/>
      <c r="H5" s="7"/>
      <c r="I5" s="876"/>
      <c r="J5" s="876"/>
      <c r="K5" s="876"/>
      <c r="L5" s="876"/>
      <c r="M5" s="876"/>
      <c r="N5" s="876"/>
      <c r="O5" s="876"/>
      <c r="P5" s="876"/>
      <c r="Q5" s="7"/>
      <c r="R5" s="7"/>
      <c r="S5" s="7"/>
      <c r="T5" s="7"/>
      <c r="U5" s="7"/>
      <c r="V5" s="7"/>
      <c r="W5" s="7"/>
      <c r="X5" s="7"/>
      <c r="Y5" s="7"/>
      <c r="Z5" s="7"/>
      <c r="AA5" s="7"/>
      <c r="AB5" s="7"/>
      <c r="AC5" s="7"/>
      <c r="AD5" s="7"/>
      <c r="AE5" s="7"/>
      <c r="AF5" s="7"/>
      <c r="AG5" s="2"/>
    </row>
    <row r="6" spans="1:33" ht="18" customHeight="1">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2"/>
    </row>
    <row r="7" spans="1:33" ht="25.25" customHeight="1">
      <c r="A7" s="2"/>
      <c r="B7" s="7"/>
      <c r="C7" s="7"/>
      <c r="D7" s="7"/>
      <c r="E7" s="7"/>
      <c r="F7" s="7"/>
      <c r="G7" s="7"/>
      <c r="H7" s="62"/>
      <c r="Q7" s="62"/>
      <c r="W7" s="62"/>
      <c r="X7" s="62"/>
      <c r="AG7" s="2"/>
    </row>
    <row r="8" spans="1:33" ht="25.25" customHeight="1" thickBot="1">
      <c r="A8" s="2"/>
      <c r="B8" s="7"/>
      <c r="C8" s="7"/>
      <c r="D8" s="7"/>
      <c r="E8" s="7"/>
      <c r="F8" s="7"/>
      <c r="G8" s="7"/>
      <c r="H8" s="62"/>
      <c r="I8" s="877" t="s">
        <v>334</v>
      </c>
      <c r="J8" s="877"/>
      <c r="K8" s="877"/>
      <c r="L8" s="569"/>
      <c r="M8" s="569"/>
      <c r="O8" s="62"/>
      <c r="Q8" s="62"/>
      <c r="W8" s="62"/>
      <c r="X8" s="62"/>
      <c r="AG8" s="2"/>
    </row>
    <row r="9" spans="1:33" ht="25.25" customHeight="1" thickTop="1" thickBot="1">
      <c r="A9" s="2"/>
      <c r="B9" s="7"/>
      <c r="C9" s="29">
        <v>1</v>
      </c>
      <c r="D9" s="721" t="s">
        <v>335</v>
      </c>
      <c r="E9" s="721"/>
      <c r="F9" s="721"/>
      <c r="G9" s="7"/>
      <c r="H9" s="62"/>
      <c r="I9" s="570"/>
      <c r="J9" s="571"/>
      <c r="K9" s="572"/>
      <c r="L9" s="573"/>
      <c r="M9" s="573"/>
      <c r="O9" s="62"/>
      <c r="Q9" s="62"/>
      <c r="W9" s="62"/>
      <c r="X9" s="62"/>
      <c r="AG9" s="2"/>
    </row>
    <row r="10" spans="1:33" ht="25.25" customHeight="1" thickTop="1">
      <c r="A10" s="2"/>
      <c r="B10" s="7"/>
      <c r="C10" s="7"/>
      <c r="D10" s="721"/>
      <c r="E10" s="721"/>
      <c r="F10" s="721"/>
      <c r="G10" s="7"/>
      <c r="H10" s="62"/>
      <c r="J10" s="569"/>
      <c r="K10" s="569"/>
      <c r="L10" s="569"/>
      <c r="M10" s="569"/>
      <c r="N10" s="62"/>
      <c r="O10" s="62"/>
      <c r="Q10" s="62"/>
      <c r="W10" s="62"/>
      <c r="X10" s="62"/>
      <c r="AG10" s="2"/>
    </row>
    <row r="11" spans="1:33" ht="25.25" customHeight="1">
      <c r="A11" s="2"/>
      <c r="B11" s="7"/>
      <c r="C11" s="29">
        <v>2</v>
      </c>
      <c r="D11" s="721" t="s">
        <v>336</v>
      </c>
      <c r="E11" s="721"/>
      <c r="F11" s="721"/>
      <c r="G11" s="7"/>
      <c r="H11" s="62"/>
      <c r="J11" s="574"/>
      <c r="K11" s="574"/>
      <c r="L11" s="574"/>
      <c r="M11" s="574"/>
      <c r="N11" s="62"/>
      <c r="O11" s="62"/>
      <c r="Q11" s="62"/>
      <c r="W11" s="62"/>
      <c r="X11" s="62"/>
      <c r="AG11" s="2"/>
    </row>
    <row r="12" spans="1:33" ht="25.25" customHeight="1">
      <c r="A12" s="2"/>
      <c r="B12" s="7"/>
      <c r="C12" s="7"/>
      <c r="D12" s="721"/>
      <c r="E12" s="721"/>
      <c r="F12" s="721"/>
      <c r="G12" s="7"/>
      <c r="H12" s="62"/>
      <c r="J12" s="575"/>
      <c r="K12" s="575"/>
      <c r="L12" s="575"/>
      <c r="M12" s="575"/>
      <c r="N12" s="62"/>
      <c r="O12" s="62"/>
      <c r="Q12" s="62"/>
      <c r="W12" s="62"/>
      <c r="X12" s="62"/>
      <c r="AG12" s="2"/>
    </row>
    <row r="13" spans="1:33" ht="25.25" customHeight="1">
      <c r="A13" s="2"/>
      <c r="B13" s="7"/>
      <c r="C13" s="29"/>
      <c r="D13" s="52"/>
      <c r="E13" s="52"/>
      <c r="F13" s="52"/>
      <c r="G13" s="7"/>
      <c r="H13" s="62"/>
      <c r="J13" s="574"/>
      <c r="K13" s="574"/>
      <c r="L13" s="574"/>
      <c r="M13" s="574"/>
      <c r="N13" s="62"/>
      <c r="O13" s="62"/>
      <c r="Q13" s="62"/>
      <c r="W13" s="62"/>
      <c r="X13" s="62"/>
      <c r="AG13" s="2"/>
    </row>
    <row r="14" spans="1:33" ht="25.25" customHeight="1" thickBot="1">
      <c r="A14" s="2"/>
      <c r="B14" s="7"/>
      <c r="C14" s="29">
        <v>3</v>
      </c>
      <c r="D14" s="721" t="s">
        <v>337</v>
      </c>
      <c r="E14" s="721"/>
      <c r="F14" s="721"/>
      <c r="G14" s="7"/>
      <c r="H14" s="62"/>
      <c r="J14" s="575"/>
      <c r="K14" s="575"/>
      <c r="L14" s="575"/>
      <c r="M14" s="575"/>
      <c r="N14" s="62"/>
      <c r="O14" s="62"/>
      <c r="Q14" s="62"/>
      <c r="T14" s="576" t="s">
        <v>338</v>
      </c>
      <c r="W14" s="62"/>
      <c r="X14" s="62"/>
      <c r="AG14" s="2"/>
    </row>
    <row r="15" spans="1:33" ht="25.25" customHeight="1" thickTop="1" thickBot="1">
      <c r="A15" s="2"/>
      <c r="B15" s="7"/>
      <c r="C15" s="7"/>
      <c r="D15" s="721"/>
      <c r="E15" s="721"/>
      <c r="F15" s="721"/>
      <c r="G15" s="7"/>
      <c r="H15" s="62"/>
      <c r="I15" s="576" t="s">
        <v>339</v>
      </c>
      <c r="J15" s="574"/>
      <c r="K15" s="574"/>
      <c r="L15" s="577">
        <f>I9*100</f>
        <v>0</v>
      </c>
      <c r="M15" s="571">
        <f>J9*10</f>
        <v>0</v>
      </c>
      <c r="N15" s="578">
        <f>K9</f>
        <v>0</v>
      </c>
      <c r="O15" s="579"/>
      <c r="Q15" s="62"/>
      <c r="T15" s="872" t="str">
        <f>I9 &amp; "   hundreds"</f>
        <v xml:space="preserve">   hundreds</v>
      </c>
      <c r="U15" s="872"/>
      <c r="V15" s="872"/>
      <c r="W15" s="872"/>
      <c r="X15" s="873" t="str">
        <f>J9 &amp; "   tens"</f>
        <v xml:space="preserve">   tens</v>
      </c>
      <c r="Y15" s="873"/>
      <c r="Z15" s="873"/>
      <c r="AA15" s="874" t="str">
        <f>K9 &amp; "   ones"</f>
        <v xml:space="preserve">   ones</v>
      </c>
      <c r="AB15" s="874"/>
      <c r="AC15" s="874"/>
      <c r="AG15" s="2"/>
    </row>
    <row r="16" spans="1:33" ht="25.25" customHeight="1" thickTop="1">
      <c r="A16" s="2"/>
      <c r="B16" s="7"/>
      <c r="C16" s="7"/>
      <c r="D16" s="721"/>
      <c r="E16" s="721"/>
      <c r="F16" s="721"/>
      <c r="G16" s="7"/>
      <c r="H16" s="62"/>
      <c r="J16" s="575"/>
      <c r="K16" s="575"/>
      <c r="L16" s="575"/>
      <c r="M16" s="575"/>
      <c r="N16" s="62"/>
      <c r="O16" s="62"/>
      <c r="Q16" s="62"/>
      <c r="W16" s="62"/>
      <c r="X16" s="62"/>
      <c r="AG16" s="2"/>
    </row>
    <row r="17" spans="1:33" ht="25.25" customHeight="1" thickBot="1">
      <c r="A17" s="2"/>
      <c r="B17" s="7"/>
      <c r="C17" s="29">
        <v>4</v>
      </c>
      <c r="D17" s="721" t="s">
        <v>340</v>
      </c>
      <c r="E17" s="721"/>
      <c r="F17" s="721"/>
      <c r="G17" s="7"/>
      <c r="H17" s="62"/>
      <c r="J17" s="580"/>
      <c r="K17" s="580"/>
      <c r="L17" s="580"/>
      <c r="M17" s="580"/>
      <c r="N17" s="62"/>
      <c r="O17" s="62"/>
      <c r="Q17" s="62"/>
      <c r="W17" s="62"/>
      <c r="X17" s="62"/>
      <c r="AG17" s="2"/>
    </row>
    <row r="18" spans="1:33" ht="25.25" customHeight="1" thickTop="1" thickBot="1">
      <c r="A18" s="2"/>
      <c r="B18" s="7"/>
      <c r="C18" s="7"/>
      <c r="D18" s="721"/>
      <c r="E18" s="721"/>
      <c r="F18" s="721"/>
      <c r="G18" s="7"/>
      <c r="H18" s="62"/>
      <c r="I18" s="576" t="s">
        <v>341</v>
      </c>
      <c r="J18" s="62"/>
      <c r="K18" s="62"/>
      <c r="L18" s="62"/>
      <c r="M18" s="581">
        <f>L15+M15+N15</f>
        <v>0</v>
      </c>
      <c r="N18" s="62"/>
      <c r="O18" s="62"/>
      <c r="Q18" s="62"/>
      <c r="W18" s="62"/>
      <c r="X18" s="62"/>
      <c r="AG18" s="2"/>
    </row>
    <row r="19" spans="1:33" ht="25.25" customHeight="1" thickTop="1">
      <c r="A19" s="2"/>
      <c r="B19" s="7"/>
      <c r="C19" s="7"/>
      <c r="D19" s="721"/>
      <c r="E19" s="721"/>
      <c r="F19" s="721"/>
      <c r="G19" s="7"/>
      <c r="H19" s="62"/>
      <c r="J19" s="62"/>
      <c r="K19" s="62"/>
      <c r="L19" s="62"/>
      <c r="M19" s="62"/>
      <c r="N19" s="62"/>
      <c r="O19" s="62"/>
      <c r="Q19" s="62"/>
      <c r="W19" s="62"/>
      <c r="X19" s="62"/>
      <c r="AG19" s="2"/>
    </row>
    <row r="20" spans="1:33" ht="25.25" customHeight="1">
      <c r="A20" s="2"/>
      <c r="B20" s="1"/>
      <c r="C20" s="582" t="s">
        <v>28</v>
      </c>
      <c r="D20" s="583"/>
      <c r="E20" s="583"/>
      <c r="F20" s="583"/>
      <c r="G20" s="7"/>
      <c r="H20" s="62"/>
      <c r="J20" s="62"/>
      <c r="K20" s="62"/>
      <c r="L20" s="62"/>
      <c r="M20" s="62"/>
      <c r="N20" s="62"/>
      <c r="O20" s="62"/>
      <c r="Q20" s="62"/>
      <c r="W20" s="62"/>
      <c r="X20" s="62"/>
      <c r="AG20" s="2"/>
    </row>
    <row r="21" spans="1:33" ht="25.25" customHeight="1">
      <c r="A21" s="2"/>
      <c r="B21" s="7"/>
      <c r="C21" s="7"/>
      <c r="D21" s="672" t="s">
        <v>342</v>
      </c>
      <c r="E21" s="672"/>
      <c r="F21" s="672"/>
      <c r="G21" s="7"/>
      <c r="H21" s="62"/>
      <c r="J21" s="62"/>
      <c r="K21" s="62"/>
      <c r="L21" s="62"/>
      <c r="M21" s="62"/>
      <c r="N21" s="62"/>
      <c r="O21" s="62"/>
      <c r="Q21" s="62"/>
      <c r="W21" s="62"/>
      <c r="X21" s="62"/>
      <c r="AG21" s="2"/>
    </row>
    <row r="22" spans="1:33" ht="25.25" customHeight="1">
      <c r="A22" s="2"/>
      <c r="B22" s="7"/>
      <c r="C22" s="7"/>
      <c r="D22" s="672"/>
      <c r="E22" s="672"/>
      <c r="F22" s="672"/>
      <c r="G22" s="7"/>
      <c r="H22" s="62"/>
      <c r="J22" s="62"/>
      <c r="K22" s="62"/>
      <c r="L22" s="62"/>
      <c r="M22" s="62"/>
      <c r="N22" s="62"/>
      <c r="O22" s="62"/>
      <c r="Q22" s="62"/>
      <c r="W22" s="62"/>
      <c r="X22" s="62"/>
      <c r="AG22" s="2"/>
    </row>
    <row r="23" spans="1:33" ht="25.25" customHeight="1">
      <c r="A23" s="2"/>
      <c r="B23" s="7"/>
      <c r="C23" s="7"/>
      <c r="D23" s="672"/>
      <c r="E23" s="672"/>
      <c r="F23" s="672"/>
      <c r="G23" s="7"/>
      <c r="H23" s="62"/>
      <c r="N23" s="62"/>
      <c r="Q23" s="62"/>
      <c r="W23" s="62"/>
      <c r="X23" s="62"/>
      <c r="AG23" s="2"/>
    </row>
    <row r="24" spans="1:33" ht="25.25" customHeight="1">
      <c r="A24" s="2"/>
      <c r="B24" s="7"/>
      <c r="C24" s="7"/>
      <c r="D24" s="672"/>
      <c r="E24" s="672"/>
      <c r="F24" s="672"/>
      <c r="G24" s="7"/>
      <c r="H24" s="62"/>
      <c r="Q24" s="62"/>
      <c r="W24" s="62"/>
      <c r="X24" s="62"/>
      <c r="AG24" s="2"/>
    </row>
    <row r="25" spans="1:33" ht="25.25" customHeight="1">
      <c r="A25" s="2"/>
      <c r="B25" s="7"/>
      <c r="C25" s="7"/>
      <c r="D25" s="672" t="s">
        <v>343</v>
      </c>
      <c r="E25" s="672"/>
      <c r="F25" s="672"/>
      <c r="G25" s="7"/>
      <c r="H25" s="62"/>
      <c r="Q25" s="62"/>
      <c r="W25" s="62"/>
      <c r="X25" s="62"/>
      <c r="AG25" s="2"/>
    </row>
    <row r="26" spans="1:33" ht="25.25" customHeight="1">
      <c r="A26" s="2"/>
      <c r="B26" s="7"/>
      <c r="C26" s="7"/>
      <c r="D26" s="672"/>
      <c r="E26" s="672"/>
      <c r="F26" s="672"/>
      <c r="G26" s="7"/>
      <c r="H26" s="62"/>
      <c r="Q26" s="62"/>
      <c r="W26" s="62"/>
      <c r="X26" s="62"/>
      <c r="AG26" s="2"/>
    </row>
    <row r="27" spans="1:33" ht="25.25" customHeight="1">
      <c r="A27" s="2"/>
      <c r="B27" s="7"/>
      <c r="C27" s="7"/>
      <c r="D27" s="672"/>
      <c r="E27" s="672"/>
      <c r="F27" s="672"/>
      <c r="G27" s="7"/>
      <c r="H27" s="62"/>
      <c r="Q27" s="62"/>
      <c r="W27" s="62"/>
      <c r="X27" s="62"/>
      <c r="AG27" s="2"/>
    </row>
    <row r="28" spans="1:33" ht="25.25" customHeight="1">
      <c r="A28" s="2"/>
      <c r="B28" s="7"/>
      <c r="C28" s="7"/>
      <c r="D28" s="145"/>
      <c r="E28" s="145"/>
      <c r="F28" s="145"/>
      <c r="G28" s="7"/>
      <c r="W28" s="62"/>
      <c r="X28" s="62"/>
      <c r="AG28" s="2"/>
    </row>
    <row r="29" spans="1:33" ht="18" customHeight="1">
      <c r="A29" s="2"/>
      <c r="B29" s="7"/>
      <c r="C29" s="7"/>
      <c r="D29" s="809" t="s">
        <v>30</v>
      </c>
      <c r="E29" s="809"/>
      <c r="F29" s="809"/>
      <c r="G29" s="7"/>
    </row>
    <row r="30" spans="1:33" ht="18" customHeight="1">
      <c r="A30" s="2"/>
      <c r="B30" s="7"/>
      <c r="C30" s="7"/>
      <c r="D30" s="809"/>
      <c r="E30" s="809"/>
      <c r="F30" s="809"/>
      <c r="G30" s="7"/>
    </row>
    <row r="31" spans="1:33" ht="18" customHeight="1">
      <c r="A31" s="2"/>
      <c r="B31" s="7"/>
      <c r="C31" s="7"/>
      <c r="D31" s="809"/>
      <c r="E31" s="809"/>
      <c r="F31" s="809"/>
      <c r="G31" s="7"/>
    </row>
    <row r="32" spans="1:33" ht="18" customHeight="1">
      <c r="A32" s="2"/>
      <c r="B32" s="7"/>
      <c r="C32" s="7"/>
      <c r="D32" s="809"/>
      <c r="E32" s="809"/>
      <c r="F32" s="809"/>
      <c r="G32" s="7"/>
    </row>
    <row r="33" spans="1:33" ht="18" customHeight="1">
      <c r="A33" s="2"/>
      <c r="B33" s="7"/>
      <c r="C33" s="7"/>
      <c r="D33" s="809"/>
      <c r="E33" s="809"/>
      <c r="F33" s="809"/>
      <c r="G33" s="7"/>
    </row>
    <row r="34" spans="1:33" ht="18" customHeight="1">
      <c r="A34" s="2"/>
      <c r="B34" s="7"/>
      <c r="C34" s="7"/>
      <c r="D34" s="7" t="s">
        <v>291</v>
      </c>
      <c r="E34" s="7"/>
      <c r="F34" s="7"/>
      <c r="G34" s="7"/>
    </row>
    <row r="35" spans="1:33" ht="18" customHeight="1">
      <c r="A35" s="2"/>
      <c r="B35" s="7"/>
      <c r="C35" s="7"/>
      <c r="D35" s="478" t="s">
        <v>344</v>
      </c>
      <c r="E35" s="7"/>
      <c r="F35" s="7"/>
      <c r="G35" s="7"/>
    </row>
    <row r="36" spans="1:33" ht="18" customHeight="1">
      <c r="A36" s="2"/>
      <c r="B36" s="7"/>
      <c r="C36" s="7"/>
      <c r="D36" s="478" t="s">
        <v>345</v>
      </c>
      <c r="E36" s="7"/>
      <c r="F36" s="7"/>
      <c r="G36" s="7"/>
    </row>
    <row r="37" spans="1:33" ht="18" customHeight="1">
      <c r="A37" s="2"/>
      <c r="B37" s="7"/>
      <c r="C37" s="7"/>
      <c r="D37" s="478" t="s">
        <v>346</v>
      </c>
      <c r="E37" s="7"/>
      <c r="F37" s="7"/>
      <c r="G37" s="7"/>
    </row>
    <row r="38" spans="1:33" ht="18" customHeight="1">
      <c r="A38" s="2"/>
      <c r="B38" s="2"/>
      <c r="C38" s="584" t="s">
        <v>315</v>
      </c>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sheetData>
  <mergeCells count="13">
    <mergeCell ref="D2:G5"/>
    <mergeCell ref="I2:P5"/>
    <mergeCell ref="I8:K8"/>
    <mergeCell ref="D9:F10"/>
    <mergeCell ref="D11:F12"/>
    <mergeCell ref="D29:F33"/>
    <mergeCell ref="T15:W15"/>
    <mergeCell ref="X15:Z15"/>
    <mergeCell ref="AA15:AC15"/>
    <mergeCell ref="D17:F19"/>
    <mergeCell ref="D21:F24"/>
    <mergeCell ref="D25:F27"/>
    <mergeCell ref="D14:F16"/>
  </mergeCells>
  <hyperlinks>
    <hyperlink ref="D29" r:id="rId1" xr:uid="{E3E623AB-F5CE-489B-92ED-08835A64149F}"/>
    <hyperlink ref="E29" r:id="rId2" display="http://whatifmath.org/contact-us/" xr:uid="{8ACBD6F8-1B14-4567-964A-74C0E44469B8}"/>
    <hyperlink ref="F29" r:id="rId3" display="http://whatifmath.org/contact-us/" xr:uid="{161C53C4-5805-406F-B00B-A716AF6C2C7A}"/>
    <hyperlink ref="D30" r:id="rId4" display="http://whatifmath.org/contact-us/" xr:uid="{E74D36B5-FF89-4E81-999A-EF091A625907}"/>
    <hyperlink ref="E30" r:id="rId5" display="http://whatifmath.org/contact-us/" xr:uid="{02EFD90A-3ECA-4C97-A24A-2E5539DC8D9A}"/>
    <hyperlink ref="F30" r:id="rId6" display="http://whatifmath.org/contact-us/" xr:uid="{AD72EC42-5D0A-4FBC-8FDC-A2B3E1102300}"/>
    <hyperlink ref="D31" r:id="rId7" display="http://whatifmath.org/contact-us/" xr:uid="{509DE7A2-1669-4733-B87C-6C5C42D51730}"/>
    <hyperlink ref="E31" r:id="rId8" display="http://whatifmath.org/contact-us/" xr:uid="{9FE86A0C-5E63-4588-A177-E3F542E966A2}"/>
    <hyperlink ref="F31" r:id="rId9" display="http://whatifmath.org/contact-us/" xr:uid="{55E092D0-B4BF-4FDD-B304-A80E2DA539EB}"/>
    <hyperlink ref="D32" r:id="rId10" display="http://whatifmath.org/contact-us/" xr:uid="{A98C7613-D611-4333-8E7C-78E807F8FE8C}"/>
    <hyperlink ref="E32" r:id="rId11" display="http://whatifmath.org/contact-us/" xr:uid="{5E8D9369-A381-4569-8BE7-196770D0A2F9}"/>
    <hyperlink ref="F32" r:id="rId12" display="http://whatifmath.org/contact-us/" xr:uid="{16E8E7BD-673F-473E-9111-FFD445718A00}"/>
    <hyperlink ref="D33" r:id="rId13" display="http://whatifmath.org/contact-us/" xr:uid="{88764F7E-F56C-4E8F-98FF-FA7D02C06E31}"/>
    <hyperlink ref="E33" r:id="rId14" display="http://whatifmath.org/contact-us/" xr:uid="{3C22696F-5E6B-4FB4-BA44-621EC3CBF40D}"/>
    <hyperlink ref="F33" r:id="rId15" display="http://whatifmath.org/contact-us/" xr:uid="{2CF165DF-74A3-46F0-8F71-8C7811707083}"/>
    <hyperlink ref="D35" r:id="rId16" xr:uid="{B5276C29-17E4-483C-9869-D83705A3F056}"/>
    <hyperlink ref="D36" r:id="rId17" xr:uid="{15AFCBFB-4824-4248-84E1-DAD76926A8E6}"/>
    <hyperlink ref="D37" r:id="rId18" xr:uid="{AAA42663-3963-4091-9957-8A9EC5C875CB}"/>
  </hyperlinks>
  <pageMargins left="0.75" right="0.75" top="1" bottom="1" header="0.5" footer="0.5"/>
  <pageSetup orientation="portrait"/>
  <drawing r:id="rId1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62CF4-B2AA-4FE1-98E1-F44C4D0F1CAE}">
  <sheetPr>
    <tabColor rgb="FF00B050"/>
  </sheetPr>
  <dimension ref="A1:BJ56"/>
  <sheetViews>
    <sheetView showGridLines="0" topLeftCell="A4" zoomScale="90" zoomScaleNormal="90" zoomScalePageLayoutView="90" workbookViewId="0">
      <selection activeCell="J2" sqref="J2:V5"/>
    </sheetView>
  </sheetViews>
  <sheetFormatPr defaultColWidth="13.06640625" defaultRowHeight="18" customHeight="1"/>
  <cols>
    <col min="1" max="2" width="3.265625" style="4" customWidth="1"/>
    <col min="3" max="3" width="6.53125" style="4" customWidth="1"/>
    <col min="4" max="5" width="13.06640625" style="4"/>
    <col min="6" max="6" width="12.73046875" style="4" customWidth="1"/>
    <col min="7" max="9" width="4.53125" style="4" customWidth="1"/>
    <col min="10" max="12" width="6.53125" style="4" customWidth="1"/>
    <col min="13" max="13" width="6.53125" style="484" customWidth="1"/>
    <col min="14" max="15" width="12.73046875" style="4" customWidth="1"/>
    <col min="16" max="16" width="15.06640625" style="4" customWidth="1"/>
    <col min="17" max="61" width="6.53125" style="4" customWidth="1"/>
    <col min="62" max="62" width="4.53125" style="4" customWidth="1"/>
    <col min="63" max="16384" width="13.06640625" style="4"/>
  </cols>
  <sheetData>
    <row r="1" spans="1:62" ht="18" customHeight="1">
      <c r="A1" s="886" t="s">
        <v>295</v>
      </c>
      <c r="B1" s="886"/>
      <c r="C1" s="886"/>
      <c r="D1" s="2"/>
      <c r="E1" s="2"/>
      <c r="F1" s="2"/>
      <c r="G1" s="2"/>
      <c r="H1" s="2"/>
      <c r="I1" s="2"/>
      <c r="J1" s="2"/>
      <c r="K1" s="2"/>
      <c r="L1" s="2"/>
      <c r="M1" s="479"/>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row>
    <row r="2" spans="1:62" ht="18" customHeight="1">
      <c r="A2" s="5"/>
      <c r="B2" s="5"/>
      <c r="C2" s="5"/>
      <c r="D2" s="887" t="s">
        <v>296</v>
      </c>
      <c r="E2" s="887"/>
      <c r="F2" s="887"/>
      <c r="G2" s="887"/>
      <c r="H2" s="7"/>
      <c r="I2" s="7"/>
      <c r="J2" s="888" t="s">
        <v>297</v>
      </c>
      <c r="K2" s="888"/>
      <c r="L2" s="888"/>
      <c r="M2" s="888"/>
      <c r="N2" s="888"/>
      <c r="O2" s="888"/>
      <c r="P2" s="888"/>
      <c r="Q2" s="888"/>
      <c r="R2" s="888"/>
      <c r="S2" s="888"/>
      <c r="T2" s="888"/>
      <c r="U2" s="888"/>
      <c r="V2" s="888"/>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2"/>
    </row>
    <row r="3" spans="1:62" ht="18" customHeight="1">
      <c r="A3" s="5"/>
      <c r="B3" s="5"/>
      <c r="C3" s="5"/>
      <c r="D3" s="887"/>
      <c r="E3" s="887"/>
      <c r="F3" s="887"/>
      <c r="G3" s="887"/>
      <c r="H3" s="7"/>
      <c r="I3" s="7"/>
      <c r="J3" s="888"/>
      <c r="K3" s="888"/>
      <c r="L3" s="888"/>
      <c r="M3" s="888"/>
      <c r="N3" s="888"/>
      <c r="O3" s="888"/>
      <c r="P3" s="888"/>
      <c r="Q3" s="888"/>
      <c r="R3" s="888"/>
      <c r="S3" s="888"/>
      <c r="T3" s="888"/>
      <c r="U3" s="888"/>
      <c r="V3" s="888"/>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2"/>
    </row>
    <row r="4" spans="1:62" ht="18" customHeight="1">
      <c r="A4" s="5"/>
      <c r="B4" s="5"/>
      <c r="C4" s="5"/>
      <c r="D4" s="887"/>
      <c r="E4" s="887"/>
      <c r="F4" s="887"/>
      <c r="G4" s="887"/>
      <c r="H4" s="7"/>
      <c r="I4" s="7"/>
      <c r="J4" s="888"/>
      <c r="K4" s="888"/>
      <c r="L4" s="888"/>
      <c r="M4" s="888"/>
      <c r="N4" s="888"/>
      <c r="O4" s="888"/>
      <c r="P4" s="888"/>
      <c r="Q4" s="888"/>
      <c r="R4" s="888"/>
      <c r="S4" s="888"/>
      <c r="T4" s="888"/>
      <c r="U4" s="888"/>
      <c r="V4" s="888"/>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2"/>
    </row>
    <row r="5" spans="1:62" ht="18" customHeight="1">
      <c r="A5" s="5"/>
      <c r="B5" s="5"/>
      <c r="C5" s="5"/>
      <c r="D5" s="887"/>
      <c r="E5" s="887"/>
      <c r="F5" s="887"/>
      <c r="G5" s="887"/>
      <c r="H5" s="7"/>
      <c r="I5" s="7"/>
      <c r="J5" s="888"/>
      <c r="K5" s="888"/>
      <c r="L5" s="888"/>
      <c r="M5" s="888"/>
      <c r="N5" s="888"/>
      <c r="O5" s="888"/>
      <c r="P5" s="888"/>
      <c r="Q5" s="888"/>
      <c r="R5" s="888"/>
      <c r="S5" s="888"/>
      <c r="T5" s="888"/>
      <c r="U5" s="888"/>
      <c r="V5" s="888"/>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2"/>
    </row>
    <row r="6" spans="1:62" ht="18" customHeight="1">
      <c r="A6" s="10"/>
      <c r="B6" s="10"/>
      <c r="C6" s="10"/>
      <c r="D6" s="10"/>
      <c r="E6" s="10"/>
      <c r="F6" s="10"/>
      <c r="G6" s="10"/>
      <c r="H6" s="10"/>
      <c r="I6" s="10"/>
      <c r="J6" s="10"/>
      <c r="K6" s="10"/>
      <c r="L6" s="10"/>
      <c r="M6" s="48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2"/>
    </row>
    <row r="7" spans="1:62" ht="25.25" customHeight="1">
      <c r="A7" s="2"/>
      <c r="B7" s="481"/>
      <c r="C7" s="482"/>
      <c r="D7" s="481"/>
      <c r="E7" s="483"/>
      <c r="F7" s="483"/>
      <c r="G7" s="481"/>
      <c r="Y7" s="62"/>
      <c r="BJ7" s="2"/>
    </row>
    <row r="8" spans="1:62" ht="55.25" customHeight="1">
      <c r="A8" s="2"/>
      <c r="B8" s="481"/>
      <c r="C8" s="485"/>
      <c r="D8" s="889" t="s">
        <v>298</v>
      </c>
      <c r="E8" s="889"/>
      <c r="F8" s="889"/>
      <c r="G8" s="481"/>
      <c r="I8" s="67"/>
      <c r="J8" s="890" t="s">
        <v>299</v>
      </c>
      <c r="K8" s="890"/>
      <c r="L8" s="890"/>
      <c r="M8" s="890"/>
      <c r="N8" s="890"/>
      <c r="O8" s="890"/>
      <c r="P8" s="890"/>
      <c r="Q8" s="890"/>
      <c r="R8" s="890"/>
      <c r="S8" s="890"/>
      <c r="T8" s="890"/>
      <c r="U8" s="890"/>
      <c r="V8" s="890"/>
      <c r="W8" s="890"/>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J8" s="2"/>
    </row>
    <row r="9" spans="1:62" ht="32.549999999999997" customHeight="1">
      <c r="A9" s="2"/>
      <c r="B9" s="486"/>
      <c r="C9" s="487"/>
      <c r="D9" s="889"/>
      <c r="E9" s="889"/>
      <c r="F9" s="889"/>
      <c r="G9" s="488"/>
      <c r="I9" s="67"/>
      <c r="J9" s="489"/>
      <c r="K9" s="489"/>
      <c r="L9" s="489"/>
      <c r="M9" s="490"/>
      <c r="N9" s="489"/>
      <c r="O9" s="390"/>
      <c r="P9" s="392"/>
      <c r="Q9" s="390"/>
      <c r="R9" s="390"/>
      <c r="S9" s="390"/>
      <c r="T9" s="390"/>
      <c r="U9" s="390"/>
      <c r="V9" s="390"/>
      <c r="W9" s="390"/>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J9" s="2"/>
    </row>
    <row r="10" spans="1:62" ht="25.25" customHeight="1">
      <c r="A10" s="2"/>
      <c r="B10" s="491"/>
      <c r="C10" s="485">
        <v>1</v>
      </c>
      <c r="D10" s="880" t="s">
        <v>300</v>
      </c>
      <c r="E10" s="880"/>
      <c r="F10" s="880"/>
      <c r="G10" s="488"/>
      <c r="I10" s="67"/>
      <c r="AN10" s="68"/>
      <c r="AO10" s="68"/>
      <c r="AP10" s="68"/>
      <c r="AQ10" s="68"/>
      <c r="AR10" s="68"/>
      <c r="AS10" s="68"/>
      <c r="AT10" s="68"/>
      <c r="AU10" s="67"/>
      <c r="AV10" s="67"/>
      <c r="AW10" s="67"/>
      <c r="AX10" s="67"/>
      <c r="AY10" s="67"/>
      <c r="AZ10" s="67"/>
      <c r="BA10" s="67"/>
      <c r="BB10" s="67"/>
      <c r="BC10" s="67"/>
      <c r="BD10" s="67"/>
      <c r="BE10" s="67"/>
      <c r="BF10" s="67"/>
      <c r="BG10" s="67"/>
      <c r="BH10" s="67"/>
      <c r="BJ10" s="2"/>
    </row>
    <row r="11" spans="1:62" ht="22.5" customHeight="1">
      <c r="A11" s="2"/>
      <c r="B11" s="491"/>
      <c r="C11" s="487"/>
      <c r="D11" s="880"/>
      <c r="E11" s="880"/>
      <c r="F11" s="880"/>
      <c r="G11" s="488"/>
      <c r="I11" s="67"/>
      <c r="J11" s="883">
        <v>3</v>
      </c>
      <c r="K11" s="883"/>
      <c r="L11" s="883"/>
      <c r="P11" s="67"/>
      <c r="Q11" s="67"/>
      <c r="AN11" s="68"/>
      <c r="AO11" s="68"/>
      <c r="AP11" s="68"/>
      <c r="AQ11" s="68"/>
      <c r="AR11" s="68"/>
      <c r="AS11" s="68"/>
      <c r="AT11" s="68"/>
      <c r="AU11" s="67"/>
      <c r="AV11" s="67"/>
      <c r="AW11" s="67"/>
      <c r="AX11" s="67"/>
      <c r="AY11" s="67"/>
      <c r="AZ11" s="67"/>
      <c r="BA11" s="67"/>
      <c r="BB11" s="67"/>
      <c r="BC11" s="67"/>
      <c r="BD11" s="67"/>
      <c r="BE11" s="67"/>
      <c r="BF11" s="67"/>
      <c r="BG11" s="67"/>
      <c r="BH11" s="67"/>
      <c r="BJ11" s="2"/>
    </row>
    <row r="12" spans="1:62" ht="19.5" customHeight="1" thickBot="1">
      <c r="A12" s="2"/>
      <c r="B12" s="491"/>
      <c r="C12" s="492"/>
      <c r="D12" s="880"/>
      <c r="E12" s="880"/>
      <c r="F12" s="880"/>
      <c r="G12" s="493"/>
      <c r="I12" s="67"/>
      <c r="J12" s="883"/>
      <c r="K12" s="883"/>
      <c r="L12" s="883"/>
      <c r="N12" s="484"/>
      <c r="O12" s="884" t="s">
        <v>301</v>
      </c>
      <c r="P12" s="884"/>
      <c r="Q12" s="67"/>
      <c r="AN12" s="68"/>
      <c r="AO12" s="68"/>
      <c r="AP12" s="68"/>
      <c r="AQ12" s="68"/>
      <c r="AR12" s="68"/>
      <c r="AS12" s="68"/>
      <c r="AT12" s="68"/>
      <c r="AU12" s="67"/>
      <c r="AV12" s="67"/>
      <c r="AW12" s="67"/>
      <c r="AX12" s="67"/>
      <c r="AY12" s="67"/>
      <c r="AZ12" s="67"/>
      <c r="BA12" s="67"/>
      <c r="BB12" s="67"/>
      <c r="BC12" s="67"/>
      <c r="BD12" s="67"/>
      <c r="BE12" s="67"/>
      <c r="BF12" s="67"/>
      <c r="BG12" s="67"/>
      <c r="BH12" s="67"/>
      <c r="BJ12" s="2"/>
    </row>
    <row r="13" spans="1:62" ht="25.25" customHeight="1" thickTop="1" thickBot="1">
      <c r="A13" s="2"/>
      <c r="B13" s="491"/>
      <c r="C13" s="492"/>
      <c r="D13" s="494"/>
      <c r="E13" s="494"/>
      <c r="F13" s="494"/>
      <c r="G13" s="493"/>
      <c r="I13" s="67"/>
      <c r="J13" s="883"/>
      <c r="K13" s="883"/>
      <c r="L13" s="883"/>
      <c r="N13" s="484"/>
      <c r="O13" s="495" t="s">
        <v>230</v>
      </c>
      <c r="P13" s="496" t="s">
        <v>302</v>
      </c>
      <c r="Q13" s="67"/>
      <c r="AN13" s="68"/>
      <c r="AO13" s="68"/>
      <c r="AP13" s="68"/>
      <c r="AQ13" s="68"/>
      <c r="AR13" s="68"/>
      <c r="AS13" s="68"/>
      <c r="AT13" s="68"/>
      <c r="AU13" s="67"/>
      <c r="AV13" s="67"/>
      <c r="AW13" s="67"/>
      <c r="AX13" s="67"/>
      <c r="AY13" s="67"/>
      <c r="AZ13" s="67"/>
      <c r="BA13" s="67"/>
      <c r="BB13" s="67"/>
      <c r="BC13" s="67"/>
      <c r="BD13" s="67"/>
      <c r="BE13" s="67"/>
      <c r="BF13" s="67"/>
      <c r="BG13" s="67"/>
      <c r="BH13" s="67"/>
      <c r="BJ13" s="2"/>
    </row>
    <row r="14" spans="1:62" ht="28.25" customHeight="1" thickTop="1">
      <c r="A14" s="2"/>
      <c r="B14" s="491"/>
      <c r="C14" s="485">
        <v>2</v>
      </c>
      <c r="D14" s="885" t="s">
        <v>303</v>
      </c>
      <c r="E14" s="885"/>
      <c r="F14" s="885"/>
      <c r="G14" s="488"/>
      <c r="I14" s="67"/>
      <c r="J14" s="883"/>
      <c r="K14" s="883"/>
      <c r="L14" s="883"/>
      <c r="N14" s="110">
        <v>0</v>
      </c>
      <c r="O14" s="497"/>
      <c r="P14" s="498"/>
      <c r="Q14" s="67"/>
      <c r="R14" s="499"/>
      <c r="S14" s="499"/>
      <c r="T14" s="499"/>
      <c r="U14" s="499"/>
      <c r="V14" s="499"/>
      <c r="W14" s="499"/>
      <c r="X14" s="499"/>
      <c r="Y14" s="499"/>
      <c r="Z14" s="499"/>
      <c r="AA14" s="499"/>
      <c r="AB14" s="499"/>
      <c r="AC14" s="499"/>
      <c r="AD14" s="499"/>
      <c r="AE14" s="499"/>
      <c r="AN14" s="68"/>
      <c r="AO14" s="68"/>
      <c r="AP14" s="68"/>
      <c r="AQ14" s="68"/>
      <c r="AR14" s="68"/>
      <c r="AS14" s="68"/>
      <c r="AT14" s="68"/>
      <c r="AU14" s="67"/>
      <c r="AV14" s="67"/>
      <c r="AW14" s="67"/>
      <c r="AX14" s="67"/>
      <c r="AY14" s="67"/>
      <c r="AZ14" s="67"/>
      <c r="BA14" s="67"/>
      <c r="BB14" s="67"/>
      <c r="BC14" s="67"/>
      <c r="BD14" s="67"/>
      <c r="BE14" s="67"/>
      <c r="BF14" s="67"/>
      <c r="BG14" s="67"/>
      <c r="BH14" s="67"/>
      <c r="BJ14" s="2"/>
    </row>
    <row r="15" spans="1:62" ht="25.25" customHeight="1">
      <c r="A15" s="2"/>
      <c r="B15" s="500"/>
      <c r="C15" s="485"/>
      <c r="D15" s="885"/>
      <c r="E15" s="885"/>
      <c r="F15" s="885"/>
      <c r="G15" s="488"/>
      <c r="I15" s="67"/>
      <c r="J15" s="883"/>
      <c r="K15" s="883"/>
      <c r="L15" s="883"/>
      <c r="N15" s="110">
        <f>N14+1</f>
        <v>1</v>
      </c>
      <c r="O15" s="501"/>
      <c r="P15" s="498"/>
      <c r="Q15" s="67"/>
      <c r="R15" s="499"/>
      <c r="S15" s="499"/>
      <c r="T15" s="499"/>
      <c r="U15" s="499"/>
      <c r="V15" s="499"/>
      <c r="W15" s="499"/>
      <c r="X15" s="499"/>
      <c r="Y15" s="499"/>
      <c r="Z15" s="499"/>
      <c r="AA15" s="499"/>
      <c r="AB15" s="499"/>
      <c r="AC15" s="499"/>
      <c r="AD15" s="499"/>
      <c r="AE15" s="499"/>
      <c r="AN15" s="68"/>
      <c r="AO15" s="68"/>
      <c r="AP15" s="68"/>
      <c r="AQ15" s="68"/>
      <c r="AR15" s="68"/>
      <c r="AS15" s="68"/>
      <c r="AT15" s="68"/>
      <c r="AU15" s="67"/>
      <c r="AV15" s="67"/>
      <c r="AW15" s="67"/>
      <c r="AX15" s="67"/>
      <c r="AY15" s="67"/>
      <c r="AZ15" s="67"/>
      <c r="BA15" s="67"/>
      <c r="BB15" s="67"/>
      <c r="BC15" s="67"/>
      <c r="BD15" s="67"/>
      <c r="BE15" s="67"/>
      <c r="BF15" s="67"/>
      <c r="BG15" s="67"/>
      <c r="BH15" s="67"/>
      <c r="BJ15" s="2"/>
    </row>
    <row r="16" spans="1:62" ht="25.25" customHeight="1">
      <c r="A16" s="2"/>
      <c r="B16" s="491"/>
      <c r="C16" s="485">
        <v>3</v>
      </c>
      <c r="D16" s="880" t="s">
        <v>304</v>
      </c>
      <c r="E16" s="880"/>
      <c r="F16" s="880"/>
      <c r="G16" s="488"/>
      <c r="J16" s="881" t="s">
        <v>305</v>
      </c>
      <c r="K16" s="881"/>
      <c r="L16" s="881"/>
      <c r="N16" s="110">
        <f t="shared" ref="N16:N56" si="0">N15+1</f>
        <v>2</v>
      </c>
      <c r="O16" s="501"/>
      <c r="P16" s="498"/>
      <c r="Q16" s="67"/>
      <c r="R16" s="499"/>
      <c r="S16" s="499"/>
      <c r="T16" s="499"/>
      <c r="U16" s="499"/>
      <c r="V16" s="499"/>
      <c r="W16" s="499"/>
      <c r="X16" s="499"/>
      <c r="Y16" s="499"/>
      <c r="Z16" s="499"/>
      <c r="AA16" s="499"/>
      <c r="AB16" s="499"/>
      <c r="AC16" s="499"/>
      <c r="AD16" s="499"/>
      <c r="AE16" s="499"/>
      <c r="AN16" s="68"/>
      <c r="AO16" s="68"/>
      <c r="AP16" s="68"/>
      <c r="AQ16" s="68"/>
      <c r="AR16" s="68"/>
      <c r="AS16" s="68"/>
      <c r="AT16" s="68"/>
      <c r="AU16" s="67"/>
      <c r="AV16" s="67"/>
      <c r="AW16" s="67"/>
      <c r="AX16" s="67"/>
      <c r="AY16" s="67"/>
      <c r="AZ16" s="67"/>
      <c r="BA16" s="67"/>
      <c r="BB16" s="67"/>
      <c r="BC16" s="67"/>
      <c r="BD16" s="67"/>
      <c r="BE16" s="67"/>
      <c r="BF16" s="67"/>
      <c r="BG16" s="67"/>
      <c r="BH16" s="67"/>
      <c r="BJ16" s="2"/>
    </row>
    <row r="17" spans="1:62" ht="25.25" customHeight="1">
      <c r="A17" s="2"/>
      <c r="B17" s="481"/>
      <c r="C17" s="485"/>
      <c r="D17" s="880"/>
      <c r="E17" s="880"/>
      <c r="F17" s="880"/>
      <c r="G17" s="488"/>
      <c r="N17" s="110">
        <f t="shared" si="0"/>
        <v>3</v>
      </c>
      <c r="O17" s="501"/>
      <c r="P17" s="498"/>
      <c r="Q17" s="67"/>
      <c r="R17" s="499"/>
      <c r="S17" s="499"/>
      <c r="T17" s="499"/>
      <c r="U17" s="499"/>
      <c r="V17" s="499"/>
      <c r="W17" s="499"/>
      <c r="X17" s="499"/>
      <c r="Y17" s="499"/>
      <c r="Z17" s="499"/>
      <c r="AA17" s="499"/>
      <c r="AB17" s="499"/>
      <c r="AC17" s="499"/>
      <c r="AD17" s="499"/>
      <c r="AE17" s="499"/>
      <c r="AN17" s="68"/>
      <c r="AO17" s="68"/>
      <c r="AP17" s="68"/>
      <c r="AQ17" s="68"/>
      <c r="AR17" s="68"/>
      <c r="AS17" s="68"/>
      <c r="AT17" s="68"/>
      <c r="AU17" s="67"/>
      <c r="AV17" s="67"/>
      <c r="AW17" s="67"/>
      <c r="AX17" s="67"/>
      <c r="AY17" s="67"/>
      <c r="AZ17" s="67"/>
      <c r="BA17" s="67"/>
      <c r="BB17" s="67"/>
      <c r="BC17" s="67"/>
      <c r="BD17" s="67"/>
      <c r="BE17" s="67"/>
      <c r="BF17" s="67"/>
      <c r="BG17" s="67"/>
      <c r="BH17" s="67"/>
      <c r="BJ17" s="2"/>
    </row>
    <row r="18" spans="1:62" ht="25.25" customHeight="1">
      <c r="A18" s="2"/>
      <c r="B18" s="481"/>
      <c r="C18" s="485">
        <v>4</v>
      </c>
      <c r="D18" s="880" t="s">
        <v>306</v>
      </c>
      <c r="E18" s="880"/>
      <c r="F18" s="880"/>
      <c r="G18" s="488"/>
      <c r="I18" s="67"/>
      <c r="J18" s="67"/>
      <c r="K18" s="67"/>
      <c r="L18" s="67"/>
      <c r="N18" s="110">
        <f t="shared" si="0"/>
        <v>4</v>
      </c>
      <c r="O18" s="501"/>
      <c r="P18" s="498"/>
      <c r="R18" s="499"/>
      <c r="S18" s="499"/>
      <c r="T18" s="499"/>
      <c r="U18" s="499"/>
      <c r="V18" s="499"/>
      <c r="W18" s="499"/>
      <c r="X18" s="499"/>
      <c r="Y18" s="499"/>
      <c r="Z18" s="499"/>
      <c r="AA18" s="499"/>
      <c r="AB18" s="499"/>
      <c r="AC18" s="499"/>
      <c r="AD18" s="499"/>
      <c r="AE18" s="499"/>
      <c r="AN18" s="68"/>
      <c r="AO18" s="68"/>
      <c r="AP18" s="68"/>
      <c r="AQ18" s="68"/>
      <c r="AR18" s="68"/>
      <c r="AS18" s="68"/>
      <c r="AT18" s="68"/>
      <c r="AU18" s="67"/>
      <c r="AV18" s="67"/>
      <c r="AW18" s="67"/>
      <c r="AX18" s="67"/>
      <c r="AY18" s="67"/>
      <c r="AZ18" s="67"/>
      <c r="BA18" s="67"/>
      <c r="BB18" s="67"/>
      <c r="BC18" s="67"/>
      <c r="BD18" s="67"/>
      <c r="BE18" s="67"/>
      <c r="BF18" s="67"/>
      <c r="BG18" s="67"/>
      <c r="BH18" s="67"/>
      <c r="BJ18" s="2"/>
    </row>
    <row r="19" spans="1:62" ht="25.25" customHeight="1">
      <c r="A19" s="2"/>
      <c r="B19" s="493"/>
      <c r="C19" s="487"/>
      <c r="D19" s="880"/>
      <c r="E19" s="880"/>
      <c r="F19" s="880"/>
      <c r="G19" s="488"/>
      <c r="L19" s="67"/>
      <c r="N19" s="110">
        <f t="shared" si="0"/>
        <v>5</v>
      </c>
      <c r="O19" s="501"/>
      <c r="P19" s="498"/>
      <c r="R19" s="499"/>
      <c r="S19" s="499"/>
      <c r="T19" s="499"/>
      <c r="U19" s="499"/>
      <c r="V19" s="499"/>
      <c r="W19" s="499"/>
      <c r="X19" s="499"/>
      <c r="Y19" s="499"/>
      <c r="Z19" s="499"/>
      <c r="AA19" s="499"/>
      <c r="AB19" s="499"/>
      <c r="AC19" s="499"/>
      <c r="AD19" s="499"/>
      <c r="AE19" s="499"/>
      <c r="AN19" s="68"/>
      <c r="AO19" s="68"/>
      <c r="AP19" s="68"/>
      <c r="AQ19" s="68"/>
      <c r="AR19" s="68"/>
      <c r="AS19" s="68"/>
      <c r="AT19" s="68"/>
      <c r="AU19" s="67"/>
      <c r="AV19" s="67"/>
      <c r="AW19" s="67"/>
      <c r="AX19" s="67"/>
      <c r="AY19" s="67"/>
      <c r="AZ19" s="67"/>
      <c r="BA19" s="67"/>
      <c r="BB19" s="67"/>
      <c r="BC19" s="67"/>
      <c r="BD19" s="67"/>
      <c r="BE19" s="67"/>
      <c r="BF19" s="67"/>
      <c r="BG19" s="67"/>
      <c r="BH19" s="67"/>
      <c r="BJ19" s="2"/>
    </row>
    <row r="20" spans="1:62" ht="25.25" customHeight="1">
      <c r="A20" s="2"/>
      <c r="B20" s="493"/>
      <c r="C20" s="485">
        <v>5</v>
      </c>
      <c r="D20" s="880" t="s">
        <v>307</v>
      </c>
      <c r="E20" s="880"/>
      <c r="F20" s="880"/>
      <c r="G20" s="488"/>
      <c r="L20" s="67"/>
      <c r="N20" s="110">
        <f t="shared" si="0"/>
        <v>6</v>
      </c>
      <c r="O20" s="501"/>
      <c r="P20" s="498"/>
      <c r="R20" s="499"/>
      <c r="S20" s="499"/>
      <c r="T20" s="499"/>
      <c r="U20" s="499"/>
      <c r="V20" s="499"/>
      <c r="W20" s="499"/>
      <c r="X20" s="499"/>
      <c r="Y20" s="499"/>
      <c r="Z20" s="499"/>
      <c r="AA20" s="499"/>
      <c r="AB20" s="499"/>
      <c r="AC20" s="499"/>
      <c r="AD20" s="499"/>
      <c r="AE20" s="499"/>
      <c r="AN20" s="68"/>
      <c r="AO20" s="68"/>
      <c r="AP20" s="68"/>
      <c r="AQ20" s="68"/>
      <c r="AR20" s="68"/>
      <c r="AS20" s="68"/>
      <c r="AT20" s="68"/>
      <c r="AU20" s="67"/>
      <c r="AV20" s="67"/>
      <c r="AW20" s="67"/>
      <c r="AX20" s="67"/>
      <c r="AY20" s="67"/>
      <c r="AZ20" s="67"/>
      <c r="BA20" s="67"/>
      <c r="BB20" s="67"/>
      <c r="BC20" s="67"/>
      <c r="BD20" s="67"/>
      <c r="BE20" s="67"/>
      <c r="BF20" s="67"/>
      <c r="BG20" s="67"/>
      <c r="BH20" s="67"/>
      <c r="BJ20" s="2"/>
    </row>
    <row r="21" spans="1:62" ht="25.25" customHeight="1">
      <c r="A21" s="2"/>
      <c r="B21" s="493"/>
      <c r="C21" s="502"/>
      <c r="D21" s="880"/>
      <c r="E21" s="880"/>
      <c r="F21" s="880"/>
      <c r="G21" s="488"/>
      <c r="I21" s="67"/>
      <c r="J21" s="67"/>
      <c r="K21" s="67"/>
      <c r="L21" s="67"/>
      <c r="N21" s="110">
        <f t="shared" si="0"/>
        <v>7</v>
      </c>
      <c r="O21" s="501"/>
      <c r="P21" s="498"/>
      <c r="Q21" s="67"/>
      <c r="R21" s="499"/>
      <c r="S21" s="499"/>
      <c r="T21" s="499"/>
      <c r="U21" s="499"/>
      <c r="V21" s="499"/>
      <c r="W21" s="499"/>
      <c r="X21" s="499"/>
      <c r="Y21" s="499"/>
      <c r="Z21" s="499"/>
      <c r="AA21" s="499"/>
      <c r="AB21" s="499"/>
      <c r="AC21" s="499"/>
      <c r="AD21" s="499"/>
      <c r="AE21" s="499"/>
      <c r="AN21" s="68"/>
      <c r="AO21" s="68"/>
      <c r="AP21" s="68"/>
      <c r="AQ21" s="68"/>
      <c r="AR21" s="68"/>
      <c r="AS21" s="68"/>
      <c r="AT21" s="68"/>
      <c r="AU21" s="67"/>
      <c r="AV21" s="67"/>
      <c r="AW21" s="67"/>
      <c r="AX21" s="67"/>
      <c r="AY21" s="67"/>
      <c r="AZ21" s="67"/>
      <c r="BA21" s="67"/>
      <c r="BB21" s="67"/>
      <c r="BC21" s="67"/>
      <c r="BD21" s="67"/>
      <c r="BE21" s="67"/>
      <c r="BF21" s="67"/>
      <c r="BG21" s="67"/>
      <c r="BH21" s="67"/>
      <c r="BJ21" s="2"/>
    </row>
    <row r="22" spans="1:62" ht="25.25" customHeight="1">
      <c r="A22" s="2"/>
      <c r="B22" s="493"/>
      <c r="C22" s="485">
        <v>6</v>
      </c>
      <c r="D22" s="880" t="s">
        <v>308</v>
      </c>
      <c r="E22" s="880"/>
      <c r="F22" s="880"/>
      <c r="G22" s="488"/>
      <c r="I22" s="67"/>
      <c r="J22" s="67"/>
      <c r="K22" s="67"/>
      <c r="L22" s="67"/>
      <c r="N22" s="110">
        <f t="shared" si="0"/>
        <v>8</v>
      </c>
      <c r="O22" s="501"/>
      <c r="P22" s="498"/>
      <c r="Q22" s="67"/>
      <c r="R22" s="499"/>
      <c r="S22" s="499"/>
      <c r="T22" s="499"/>
      <c r="U22" s="499"/>
      <c r="V22" s="499"/>
      <c r="W22" s="499"/>
      <c r="X22" s="499"/>
      <c r="Y22" s="499"/>
      <c r="Z22" s="499"/>
      <c r="AA22" s="499"/>
      <c r="AB22" s="499"/>
      <c r="AC22" s="499"/>
      <c r="AD22" s="499"/>
      <c r="AE22" s="499"/>
      <c r="AN22" s="68"/>
      <c r="AO22" s="68"/>
      <c r="AP22" s="68"/>
      <c r="AQ22" s="68"/>
      <c r="AR22" s="68"/>
      <c r="AS22" s="68"/>
      <c r="AT22" s="68"/>
      <c r="AU22" s="67"/>
      <c r="AV22" s="67"/>
      <c r="AW22" s="67"/>
      <c r="AX22" s="67"/>
      <c r="AY22" s="67"/>
      <c r="AZ22" s="67"/>
      <c r="BA22" s="67"/>
      <c r="BB22" s="67"/>
      <c r="BC22" s="67"/>
      <c r="BD22" s="67"/>
      <c r="BE22" s="67"/>
      <c r="BF22" s="67"/>
      <c r="BG22" s="67"/>
      <c r="BH22" s="67"/>
      <c r="BJ22" s="2"/>
    </row>
    <row r="23" spans="1:62" ht="25.25" customHeight="1">
      <c r="A23" s="2"/>
      <c r="B23" s="503"/>
      <c r="C23" s="487"/>
      <c r="D23" s="880"/>
      <c r="E23" s="880"/>
      <c r="F23" s="880"/>
      <c r="G23" s="488"/>
      <c r="I23" s="67"/>
      <c r="J23" s="67"/>
      <c r="K23" s="67"/>
      <c r="L23" s="67"/>
      <c r="N23" s="110">
        <f t="shared" si="0"/>
        <v>9</v>
      </c>
      <c r="O23" s="501"/>
      <c r="P23" s="498"/>
      <c r="Q23" s="67"/>
      <c r="R23" s="499"/>
      <c r="S23" s="499"/>
      <c r="T23" s="499"/>
      <c r="U23" s="499"/>
      <c r="V23" s="499"/>
      <c r="W23" s="499"/>
      <c r="X23" s="499"/>
      <c r="Y23" s="499"/>
      <c r="Z23" s="499"/>
      <c r="AA23" s="499"/>
      <c r="AB23" s="499"/>
      <c r="AC23" s="499"/>
      <c r="AD23" s="499"/>
      <c r="AE23" s="499"/>
      <c r="AN23" s="68"/>
      <c r="AO23" s="68"/>
      <c r="AP23" s="68"/>
      <c r="AQ23" s="68"/>
      <c r="AR23" s="68"/>
      <c r="AS23" s="68"/>
      <c r="AT23" s="68"/>
      <c r="AU23" s="67"/>
      <c r="AV23" s="67"/>
      <c r="AW23" s="67"/>
      <c r="AX23" s="67"/>
      <c r="AY23" s="67"/>
      <c r="AZ23" s="67"/>
      <c r="BA23" s="67"/>
      <c r="BB23" s="67"/>
      <c r="BC23" s="67"/>
      <c r="BD23" s="67"/>
      <c r="BE23" s="67"/>
      <c r="BF23" s="67"/>
      <c r="BG23" s="67"/>
      <c r="BH23" s="67"/>
      <c r="BJ23" s="2"/>
    </row>
    <row r="24" spans="1:62" ht="25.25" customHeight="1">
      <c r="A24" s="2"/>
      <c r="B24" s="481"/>
      <c r="C24" s="504" t="s">
        <v>82</v>
      </c>
      <c r="D24" s="882" t="s">
        <v>309</v>
      </c>
      <c r="E24" s="882"/>
      <c r="F24" s="882"/>
      <c r="G24" s="488"/>
      <c r="H24" s="62"/>
      <c r="I24" s="67"/>
      <c r="J24" s="67"/>
      <c r="K24" s="67"/>
      <c r="L24" s="67"/>
      <c r="N24" s="110">
        <f t="shared" si="0"/>
        <v>10</v>
      </c>
      <c r="O24" s="501"/>
      <c r="P24" s="498"/>
      <c r="Q24" s="67"/>
      <c r="R24" s="499"/>
      <c r="S24" s="499"/>
      <c r="T24" s="499"/>
      <c r="U24" s="499"/>
      <c r="V24" s="499"/>
      <c r="W24" s="499"/>
      <c r="X24" s="499"/>
      <c r="Y24" s="499"/>
      <c r="Z24" s="499"/>
      <c r="AA24" s="499"/>
      <c r="AB24" s="499"/>
      <c r="AC24" s="499"/>
      <c r="AD24" s="499"/>
      <c r="AE24" s="499"/>
      <c r="AN24" s="68"/>
      <c r="AO24" s="68"/>
      <c r="AP24" s="68"/>
      <c r="AQ24" s="68"/>
      <c r="AR24" s="68"/>
      <c r="AS24" s="68"/>
      <c r="AT24" s="68"/>
      <c r="AU24" s="67"/>
      <c r="AV24" s="67"/>
      <c r="AW24" s="67"/>
      <c r="AX24" s="67"/>
      <c r="AY24" s="67"/>
      <c r="AZ24" s="67"/>
      <c r="BA24" s="67"/>
      <c r="BB24" s="67"/>
      <c r="BC24" s="67"/>
      <c r="BD24" s="67"/>
      <c r="BE24" s="67"/>
      <c r="BF24" s="67"/>
      <c r="BG24" s="67"/>
      <c r="BH24" s="67"/>
      <c r="BJ24" s="2"/>
    </row>
    <row r="25" spans="1:62" ht="25.25" customHeight="1">
      <c r="A25" s="2"/>
      <c r="B25" s="481"/>
      <c r="C25" s="481"/>
      <c r="D25" s="882"/>
      <c r="E25" s="882"/>
      <c r="F25" s="882"/>
      <c r="G25" s="481"/>
      <c r="H25" s="62"/>
      <c r="I25" s="67"/>
      <c r="J25" s="67"/>
      <c r="K25" s="67"/>
      <c r="L25" s="67"/>
      <c r="N25" s="110">
        <f t="shared" si="0"/>
        <v>11</v>
      </c>
      <c r="O25" s="501"/>
      <c r="P25" s="498"/>
      <c r="Q25" s="67"/>
      <c r="R25" s="499"/>
      <c r="S25" s="499"/>
      <c r="T25" s="499"/>
      <c r="U25" s="499"/>
      <c r="V25" s="499"/>
      <c r="W25" s="499"/>
      <c r="X25" s="499"/>
      <c r="Y25" s="499"/>
      <c r="Z25" s="499"/>
      <c r="AA25" s="499"/>
      <c r="AB25" s="499"/>
      <c r="AC25" s="499"/>
      <c r="AD25" s="499"/>
      <c r="AE25" s="499"/>
      <c r="AN25" s="68"/>
      <c r="AO25" s="68"/>
      <c r="AP25" s="68"/>
      <c r="AQ25" s="68"/>
      <c r="AR25" s="68"/>
      <c r="AS25" s="68"/>
      <c r="AT25" s="68"/>
      <c r="AU25" s="67"/>
      <c r="AV25" s="67"/>
      <c r="AW25" s="67"/>
      <c r="AX25" s="67"/>
      <c r="AY25" s="67"/>
      <c r="AZ25" s="67"/>
      <c r="BA25" s="67"/>
      <c r="BB25" s="67"/>
      <c r="BC25" s="67"/>
      <c r="BD25" s="67"/>
      <c r="BE25" s="67"/>
      <c r="BF25" s="67"/>
      <c r="BG25" s="67"/>
      <c r="BH25" s="67"/>
      <c r="BJ25" s="2"/>
    </row>
    <row r="26" spans="1:62" ht="25.25" customHeight="1">
      <c r="A26" s="2"/>
      <c r="B26" s="481"/>
      <c r="C26" s="494"/>
      <c r="D26" s="882"/>
      <c r="E26" s="882"/>
      <c r="F26" s="882"/>
      <c r="G26" s="481"/>
      <c r="I26" s="67"/>
      <c r="J26" s="67"/>
      <c r="K26" s="67"/>
      <c r="L26" s="67"/>
      <c r="N26" s="110">
        <f t="shared" si="0"/>
        <v>12</v>
      </c>
      <c r="O26" s="501"/>
      <c r="P26" s="498"/>
      <c r="Q26" s="67"/>
      <c r="R26" s="499"/>
      <c r="S26" s="499"/>
      <c r="T26" s="499"/>
      <c r="U26" s="499"/>
      <c r="V26" s="499"/>
      <c r="W26" s="499"/>
      <c r="X26" s="499"/>
      <c r="Y26" s="499"/>
      <c r="Z26" s="499"/>
      <c r="AA26" s="499"/>
      <c r="AB26" s="499"/>
      <c r="AC26" s="499"/>
      <c r="AD26" s="499"/>
      <c r="AE26" s="499"/>
      <c r="AN26" s="68"/>
      <c r="AO26" s="68"/>
      <c r="AP26" s="68"/>
      <c r="AQ26" s="68"/>
      <c r="AR26" s="68"/>
      <c r="AS26" s="68"/>
      <c r="AT26" s="68"/>
      <c r="AU26" s="67"/>
      <c r="AV26" s="67"/>
      <c r="AW26" s="67"/>
      <c r="AX26" s="67"/>
      <c r="AY26" s="67"/>
      <c r="AZ26" s="67"/>
      <c r="BA26" s="67"/>
      <c r="BB26" s="67"/>
      <c r="BC26" s="67"/>
      <c r="BD26" s="67"/>
      <c r="BE26" s="67"/>
      <c r="BF26" s="67"/>
      <c r="BG26" s="67"/>
      <c r="BH26" s="67"/>
      <c r="BJ26" s="2"/>
    </row>
    <row r="27" spans="1:62" ht="25.25" customHeight="1">
      <c r="A27" s="2"/>
      <c r="B27" s="481"/>
      <c r="C27" s="481"/>
      <c r="D27" s="481"/>
      <c r="E27" s="481"/>
      <c r="F27" s="481"/>
      <c r="G27" s="7"/>
      <c r="J27" s="67"/>
      <c r="K27" s="67"/>
      <c r="L27" s="67"/>
      <c r="N27" s="110">
        <f t="shared" si="0"/>
        <v>13</v>
      </c>
      <c r="O27" s="501"/>
      <c r="P27" s="498"/>
      <c r="R27" s="499"/>
      <c r="S27" s="499"/>
      <c r="T27" s="499"/>
      <c r="U27" s="499"/>
      <c r="V27" s="499"/>
      <c r="W27" s="499"/>
      <c r="X27" s="499"/>
      <c r="Y27" s="499"/>
      <c r="Z27" s="499"/>
      <c r="AA27" s="499"/>
      <c r="AB27" s="499"/>
      <c r="AC27" s="499"/>
      <c r="AD27" s="499"/>
      <c r="AE27" s="499"/>
      <c r="AN27" s="62"/>
      <c r="AO27" s="62"/>
      <c r="AP27" s="62"/>
      <c r="AQ27" s="62"/>
      <c r="AR27" s="62"/>
      <c r="AS27" s="62"/>
      <c r="AT27" s="62"/>
      <c r="BJ27" s="2"/>
    </row>
    <row r="28" spans="1:62" ht="25.25" customHeight="1">
      <c r="A28" s="505"/>
      <c r="B28" s="505"/>
      <c r="C28" s="506" t="s">
        <v>28</v>
      </c>
      <c r="D28" s="507"/>
      <c r="E28" s="52"/>
      <c r="F28" s="52"/>
      <c r="G28" s="7"/>
      <c r="J28" s="67"/>
      <c r="K28" s="67"/>
      <c r="L28" s="67"/>
      <c r="N28" s="110">
        <f t="shared" si="0"/>
        <v>14</v>
      </c>
      <c r="O28" s="501"/>
      <c r="P28" s="498"/>
      <c r="R28" s="499"/>
      <c r="S28" s="499"/>
      <c r="T28" s="499"/>
      <c r="U28" s="499"/>
      <c r="V28" s="499"/>
      <c r="W28" s="499"/>
      <c r="X28" s="499"/>
      <c r="Y28" s="499"/>
      <c r="Z28" s="499"/>
      <c r="AA28" s="499"/>
      <c r="AB28" s="499"/>
      <c r="AC28" s="499"/>
      <c r="AD28" s="499"/>
      <c r="AE28" s="499"/>
      <c r="AN28" s="62"/>
      <c r="AO28" s="62"/>
      <c r="AP28" s="62"/>
      <c r="AQ28" s="62"/>
      <c r="AR28" s="62"/>
      <c r="AS28" s="62"/>
      <c r="AT28" s="62"/>
      <c r="BJ28" s="2"/>
    </row>
    <row r="29" spans="1:62" ht="25.25" customHeight="1">
      <c r="A29" s="2"/>
      <c r="B29" s="29"/>
      <c r="C29" s="29"/>
      <c r="D29" s="672" t="s">
        <v>310</v>
      </c>
      <c r="E29" s="672"/>
      <c r="F29" s="672"/>
      <c r="G29" s="7"/>
      <c r="J29" s="67"/>
      <c r="K29" s="67"/>
      <c r="L29" s="67"/>
      <c r="N29" s="110">
        <f t="shared" si="0"/>
        <v>15</v>
      </c>
      <c r="O29" s="501"/>
      <c r="P29" s="498"/>
      <c r="R29" s="499"/>
      <c r="S29" s="499"/>
      <c r="T29" s="499"/>
      <c r="U29" s="499"/>
      <c r="V29" s="499"/>
      <c r="W29" s="499"/>
      <c r="X29" s="499"/>
      <c r="Y29" s="499"/>
      <c r="Z29" s="499"/>
      <c r="AA29" s="499"/>
      <c r="AB29" s="499"/>
      <c r="AC29" s="499"/>
      <c r="AD29" s="499"/>
      <c r="AE29" s="499"/>
      <c r="AN29" s="62"/>
      <c r="AO29" s="62"/>
      <c r="AP29" s="62"/>
      <c r="AQ29" s="62"/>
      <c r="AR29" s="62"/>
      <c r="AS29" s="62"/>
      <c r="AT29" s="62"/>
      <c r="BJ29" s="2"/>
    </row>
    <row r="30" spans="1:62" ht="25.25" customHeight="1">
      <c r="A30" s="2"/>
      <c r="B30" s="7"/>
      <c r="C30" s="115"/>
      <c r="D30" s="672"/>
      <c r="E30" s="672"/>
      <c r="F30" s="672"/>
      <c r="G30" s="7"/>
      <c r="J30" s="67"/>
      <c r="K30" s="67"/>
      <c r="L30" s="67"/>
      <c r="N30" s="110">
        <f t="shared" si="0"/>
        <v>16</v>
      </c>
      <c r="O30" s="501"/>
      <c r="P30" s="498"/>
      <c r="BJ30" s="2"/>
    </row>
    <row r="31" spans="1:62" ht="25.25" customHeight="1">
      <c r="A31" s="2"/>
      <c r="B31" s="7"/>
      <c r="C31" s="115"/>
      <c r="D31" s="115"/>
      <c r="E31" s="115"/>
      <c r="F31" s="115"/>
      <c r="G31" s="7"/>
      <c r="J31" s="67"/>
      <c r="K31" s="67"/>
      <c r="L31" s="67"/>
      <c r="N31" s="110">
        <f t="shared" si="0"/>
        <v>17</v>
      </c>
      <c r="O31" s="501"/>
      <c r="P31" s="498"/>
      <c r="BJ31" s="2"/>
    </row>
    <row r="32" spans="1:62" ht="25.25" customHeight="1">
      <c r="A32" s="508"/>
      <c r="B32" s="508"/>
      <c r="C32" s="506" t="s">
        <v>311</v>
      </c>
      <c r="D32" s="7"/>
      <c r="E32" s="507"/>
      <c r="F32" s="507"/>
      <c r="G32" s="481"/>
      <c r="N32" s="110">
        <f t="shared" si="0"/>
        <v>18</v>
      </c>
      <c r="O32" s="501"/>
      <c r="P32" s="498"/>
      <c r="BJ32" s="2"/>
    </row>
    <row r="33" spans="1:62" ht="25.25" customHeight="1">
      <c r="A33" s="509"/>
      <c r="B33" s="510"/>
      <c r="C33" s="510"/>
      <c r="D33" s="507"/>
      <c r="E33" s="507"/>
      <c r="F33" s="507"/>
      <c r="G33" s="481"/>
      <c r="N33" s="110">
        <f t="shared" si="0"/>
        <v>19</v>
      </c>
      <c r="O33" s="501"/>
      <c r="P33" s="498"/>
      <c r="BJ33" s="2"/>
    </row>
    <row r="34" spans="1:62" ht="25.25" customHeight="1">
      <c r="A34" s="509"/>
      <c r="B34" s="510"/>
      <c r="C34" s="510"/>
      <c r="D34" s="878" t="s">
        <v>312</v>
      </c>
      <c r="E34" s="878"/>
      <c r="F34" s="878"/>
      <c r="G34" s="481"/>
      <c r="N34" s="110">
        <f t="shared" si="0"/>
        <v>20</v>
      </c>
      <c r="O34" s="501"/>
      <c r="P34" s="498"/>
      <c r="BJ34" s="2"/>
    </row>
    <row r="35" spans="1:62" ht="25.25" customHeight="1">
      <c r="A35" s="2"/>
      <c r="B35" s="481"/>
      <c r="C35" s="481"/>
      <c r="D35" s="878"/>
      <c r="E35" s="878"/>
      <c r="F35" s="878"/>
      <c r="G35" s="481"/>
      <c r="N35" s="110">
        <f t="shared" si="0"/>
        <v>21</v>
      </c>
      <c r="O35" s="501"/>
      <c r="P35" s="498"/>
      <c r="BJ35" s="2"/>
    </row>
    <row r="36" spans="1:62" ht="25.25" customHeight="1">
      <c r="A36" s="2"/>
      <c r="B36" s="481"/>
      <c r="C36" s="481"/>
      <c r="D36" s="878"/>
      <c r="E36" s="878"/>
      <c r="F36" s="878"/>
      <c r="G36" s="481"/>
      <c r="N36" s="110">
        <f t="shared" si="0"/>
        <v>22</v>
      </c>
      <c r="O36" s="501"/>
      <c r="P36" s="498"/>
      <c r="BJ36" s="2"/>
    </row>
    <row r="37" spans="1:62" ht="22.5" customHeight="1">
      <c r="A37" s="2"/>
      <c r="B37" s="481"/>
      <c r="C37" s="481"/>
      <c r="D37" s="878"/>
      <c r="E37" s="878"/>
      <c r="F37" s="878"/>
      <c r="G37" s="481"/>
      <c r="N37" s="110">
        <f t="shared" si="0"/>
        <v>23</v>
      </c>
      <c r="O37" s="501"/>
      <c r="P37" s="498"/>
      <c r="BJ37" s="2"/>
    </row>
    <row r="38" spans="1:62" ht="22.5" customHeight="1">
      <c r="A38" s="2"/>
      <c r="B38" s="7"/>
      <c r="C38" s="7"/>
      <c r="D38" s="7" t="s">
        <v>291</v>
      </c>
      <c r="E38" s="7"/>
      <c r="F38" s="7"/>
      <c r="G38" s="7"/>
      <c r="N38" s="110">
        <f t="shared" si="0"/>
        <v>24</v>
      </c>
      <c r="O38" s="501"/>
      <c r="P38" s="498"/>
      <c r="BJ38" s="2"/>
    </row>
    <row r="39" spans="1:62" ht="22.5" customHeight="1">
      <c r="A39" s="2"/>
      <c r="B39" s="7"/>
      <c r="C39" s="7"/>
      <c r="D39" s="478" t="s">
        <v>313</v>
      </c>
      <c r="E39" s="7"/>
      <c r="F39" s="7"/>
      <c r="G39" s="7"/>
      <c r="N39" s="110">
        <f t="shared" si="0"/>
        <v>25</v>
      </c>
      <c r="O39" s="501"/>
      <c r="P39" s="498"/>
      <c r="BJ39" s="2"/>
    </row>
    <row r="40" spans="1:62" ht="22.5" customHeight="1">
      <c r="A40" s="2"/>
      <c r="B40" s="7"/>
      <c r="C40" s="7"/>
      <c r="D40" s="478" t="s">
        <v>314</v>
      </c>
      <c r="E40" s="7"/>
      <c r="F40" s="7"/>
      <c r="G40" s="7"/>
      <c r="N40" s="110">
        <f t="shared" si="0"/>
        <v>26</v>
      </c>
      <c r="O40" s="501"/>
      <c r="P40" s="498"/>
      <c r="BC40" s="2"/>
      <c r="BI40" s="2"/>
      <c r="BJ40" s="2"/>
    </row>
    <row r="41" spans="1:62" ht="22.5" customHeight="1">
      <c r="A41" s="2"/>
      <c r="B41" s="7"/>
      <c r="C41" s="7"/>
      <c r="D41" s="478" t="s">
        <v>102</v>
      </c>
      <c r="E41" s="7"/>
      <c r="F41" s="7"/>
      <c r="G41" s="7"/>
      <c r="N41" s="110">
        <f t="shared" si="0"/>
        <v>27</v>
      </c>
      <c r="O41" s="501"/>
      <c r="P41" s="498"/>
    </row>
    <row r="42" spans="1:62" ht="22.5" customHeight="1">
      <c r="A42" s="2"/>
      <c r="B42" s="7"/>
      <c r="C42" s="7"/>
      <c r="D42" s="7"/>
      <c r="E42" s="7"/>
      <c r="F42" s="7"/>
      <c r="G42" s="7"/>
      <c r="N42" s="110">
        <f t="shared" si="0"/>
        <v>28</v>
      </c>
      <c r="O42" s="501"/>
      <c r="P42" s="498"/>
    </row>
    <row r="43" spans="1:62" ht="22.5" customHeight="1">
      <c r="A43" s="2"/>
      <c r="B43" s="7"/>
      <c r="C43" s="7"/>
      <c r="D43" s="7"/>
      <c r="E43" s="7"/>
      <c r="F43" s="7"/>
      <c r="G43" s="7"/>
      <c r="N43" s="110">
        <f t="shared" si="0"/>
        <v>29</v>
      </c>
      <c r="O43" s="501"/>
      <c r="P43" s="498"/>
    </row>
    <row r="44" spans="1:62" ht="22.5" customHeight="1">
      <c r="A44" s="2"/>
      <c r="B44" s="879" t="s">
        <v>315</v>
      </c>
      <c r="C44" s="879"/>
      <c r="D44" s="879"/>
      <c r="E44" s="879"/>
      <c r="F44" s="879"/>
      <c r="G44" s="2"/>
      <c r="N44" s="110">
        <f t="shared" si="0"/>
        <v>30</v>
      </c>
      <c r="O44" s="501"/>
      <c r="P44" s="498"/>
    </row>
    <row r="45" spans="1:62" ht="22.5" customHeight="1">
      <c r="N45" s="110">
        <f t="shared" si="0"/>
        <v>31</v>
      </c>
      <c r="O45" s="501"/>
      <c r="P45" s="498"/>
    </row>
    <row r="46" spans="1:62" ht="22.5" customHeight="1">
      <c r="N46" s="110">
        <f t="shared" si="0"/>
        <v>32</v>
      </c>
      <c r="O46" s="501"/>
      <c r="P46" s="498"/>
    </row>
    <row r="47" spans="1:62" ht="22.5" customHeight="1">
      <c r="N47" s="110">
        <f t="shared" si="0"/>
        <v>33</v>
      </c>
      <c r="O47" s="501"/>
      <c r="P47" s="498"/>
    </row>
    <row r="48" spans="1:62" ht="22.5" customHeight="1">
      <c r="N48" s="110">
        <f t="shared" si="0"/>
        <v>34</v>
      </c>
      <c r="O48" s="501"/>
      <c r="P48" s="498"/>
    </row>
    <row r="49" spans="14:16" ht="22.5" customHeight="1">
      <c r="N49" s="110">
        <f t="shared" si="0"/>
        <v>35</v>
      </c>
      <c r="O49" s="501"/>
      <c r="P49" s="498"/>
    </row>
    <row r="50" spans="14:16" ht="22.5" customHeight="1">
      <c r="N50" s="110">
        <f t="shared" si="0"/>
        <v>36</v>
      </c>
      <c r="O50" s="501"/>
      <c r="P50" s="498"/>
    </row>
    <row r="51" spans="14:16" ht="22.5" customHeight="1">
      <c r="N51" s="110">
        <f t="shared" si="0"/>
        <v>37</v>
      </c>
      <c r="O51" s="501"/>
      <c r="P51" s="498"/>
    </row>
    <row r="52" spans="14:16" ht="22.5" customHeight="1">
      <c r="N52" s="110">
        <f t="shared" si="0"/>
        <v>38</v>
      </c>
      <c r="O52" s="501"/>
      <c r="P52" s="498"/>
    </row>
    <row r="53" spans="14:16" ht="22.5" customHeight="1">
      <c r="N53" s="110">
        <f t="shared" si="0"/>
        <v>39</v>
      </c>
      <c r="O53" s="501"/>
      <c r="P53" s="498"/>
    </row>
    <row r="54" spans="14:16" ht="22.5" customHeight="1">
      <c r="N54" s="110">
        <f t="shared" si="0"/>
        <v>40</v>
      </c>
      <c r="O54" s="501"/>
      <c r="P54" s="498"/>
    </row>
    <row r="55" spans="14:16" ht="22.5" customHeight="1">
      <c r="N55" s="110">
        <f t="shared" si="0"/>
        <v>41</v>
      </c>
      <c r="O55" s="501"/>
      <c r="P55" s="498"/>
    </row>
    <row r="56" spans="14:16" ht="22.5" customHeight="1">
      <c r="N56" s="110">
        <f t="shared" si="0"/>
        <v>42</v>
      </c>
      <c r="O56" s="501"/>
      <c r="P56" s="498"/>
    </row>
  </sheetData>
  <mergeCells count="18">
    <mergeCell ref="D10:F12"/>
    <mergeCell ref="J11:L15"/>
    <mergeCell ref="O12:P12"/>
    <mergeCell ref="D14:F15"/>
    <mergeCell ref="A1:C1"/>
    <mergeCell ref="D2:G5"/>
    <mergeCell ref="J2:V5"/>
    <mergeCell ref="D8:F9"/>
    <mergeCell ref="J8:W8"/>
    <mergeCell ref="D29:F30"/>
    <mergeCell ref="D34:F37"/>
    <mergeCell ref="B44:F44"/>
    <mergeCell ref="D16:F17"/>
    <mergeCell ref="J16:L16"/>
    <mergeCell ref="D18:F19"/>
    <mergeCell ref="D20:F21"/>
    <mergeCell ref="D22:F23"/>
    <mergeCell ref="D24:F26"/>
  </mergeCells>
  <hyperlinks>
    <hyperlink ref="D39" r:id="rId1" xr:uid="{4D96E494-8F0C-453C-9C98-A7AD3C3F4E97}"/>
    <hyperlink ref="D40" r:id="rId2" xr:uid="{D8729F09-6007-4953-B7E8-36FB87D3028A}"/>
    <hyperlink ref="D41" r:id="rId3" xr:uid="{944CF3CD-360F-46C9-904D-B92C3B2E49FC}"/>
    <hyperlink ref="D34" r:id="rId4" xr:uid="{285E8512-85F9-45C2-9490-8C631A1B1FA2}"/>
    <hyperlink ref="E34" r:id="rId5" display="http://whatifmath.org/contact-us/" xr:uid="{D921DBB7-E61C-4683-AC5E-949CDB25F4FF}"/>
    <hyperlink ref="F34" r:id="rId6" display="http://whatifmath.org/contact-us/" xr:uid="{05A65055-4344-4AA9-B481-D4DAB3542E73}"/>
    <hyperlink ref="D35" r:id="rId7" display="http://whatifmath.org/contact-us/" xr:uid="{A931ED77-0865-42B5-9CE6-D76FAB340046}"/>
    <hyperlink ref="E35" r:id="rId8" display="http://whatifmath.org/contact-us/" xr:uid="{1B9E3B14-C24E-4D2C-913B-D03782328F9C}"/>
    <hyperlink ref="F35" r:id="rId9" display="http://whatifmath.org/contact-us/" xr:uid="{436CB27D-8BC9-4E3C-88F2-1009092A70F1}"/>
    <hyperlink ref="D36" r:id="rId10" display="http://whatifmath.org/contact-us/" xr:uid="{C763673F-FFD2-4591-BD65-7558721A5DA8}"/>
    <hyperlink ref="E36" r:id="rId11" display="http://whatifmath.org/contact-us/" xr:uid="{F9032898-3AB3-4747-8D4D-3007BBFC4DE4}"/>
    <hyperlink ref="F36" r:id="rId12" display="http://whatifmath.org/contact-us/" xr:uid="{AE11B8EF-503A-47E6-87D5-8A08A1406237}"/>
    <hyperlink ref="D37" r:id="rId13" display="http://whatifmath.org/contact-us/" xr:uid="{9470D3DC-03F8-49E3-B683-93B9AB096C11}"/>
    <hyperlink ref="E37" r:id="rId14" display="http://whatifmath.org/contact-us/" xr:uid="{407C261C-A0CA-4A11-89FA-DFAB97261D71}"/>
    <hyperlink ref="F37" r:id="rId15" display="http://whatifmath.org/contact-us/" xr:uid="{96060F80-A50A-48DF-B84F-54D7CDA46A63}"/>
  </hyperlinks>
  <pageMargins left="0.75" right="0.75" top="1" bottom="1" header="0.5" footer="0.5"/>
  <pageSetup orientation="portrait"/>
  <drawing r:id="rId1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E738E-B9B0-4326-927B-E972BA28D88E}">
  <dimension ref="A1:BO177"/>
  <sheetViews>
    <sheetView zoomScale="75" zoomScaleNormal="75" workbookViewId="0">
      <selection activeCell="C4" sqref="C4"/>
    </sheetView>
  </sheetViews>
  <sheetFormatPr defaultColWidth="9.796875" defaultRowHeight="28.5"/>
  <cols>
    <col min="1" max="2" width="3.265625" style="589" customWidth="1"/>
    <col min="3" max="3" width="9.796875" style="634"/>
    <col min="4" max="4" width="39.265625" style="589" customWidth="1"/>
    <col min="5" max="5" width="3.265625" style="589" customWidth="1"/>
    <col min="6" max="6" width="9.796875" style="589"/>
    <col min="7" max="7" width="4.46484375" style="589" customWidth="1"/>
    <col min="8" max="8" width="9.9296875" style="364" customWidth="1"/>
    <col min="9" max="10" width="9.46484375" style="364" customWidth="1"/>
    <col min="11" max="12" width="16.73046875" style="609" customWidth="1"/>
    <col min="13" max="13" width="7.73046875" style="609" customWidth="1"/>
    <col min="14" max="14" width="16.46484375" style="609" customWidth="1"/>
    <col min="15" max="15" width="16.46484375" style="610" customWidth="1"/>
    <col min="16" max="16" width="6.59765625" style="364" customWidth="1"/>
    <col min="17" max="18" width="14.9296875" style="616" customWidth="1"/>
    <col min="19" max="21" width="9.796875" style="364"/>
    <col min="22" max="24" width="11.53125" style="364" customWidth="1"/>
    <col min="25" max="16384" width="9.796875" style="364"/>
  </cols>
  <sheetData>
    <row r="1" spans="1:67" s="589" customFormat="1" ht="18" customHeight="1">
      <c r="A1" s="585"/>
      <c r="B1" s="585"/>
      <c r="C1" s="586"/>
      <c r="D1" s="585"/>
      <c r="E1" s="585"/>
      <c r="F1" s="585"/>
      <c r="G1" s="585"/>
      <c r="H1" s="585"/>
      <c r="I1" s="585"/>
      <c r="J1" s="585"/>
      <c r="K1" s="587"/>
      <c r="L1" s="587"/>
      <c r="M1" s="587"/>
      <c r="N1" s="587"/>
      <c r="O1" s="587"/>
      <c r="P1" s="585"/>
      <c r="Q1" s="588"/>
      <c r="R1" s="588"/>
      <c r="S1" s="585"/>
      <c r="T1" s="585"/>
      <c r="U1" s="585"/>
      <c r="V1" s="585"/>
      <c r="W1" s="585"/>
      <c r="X1" s="585"/>
      <c r="Y1" s="585"/>
      <c r="Z1" s="585"/>
      <c r="AA1" s="585"/>
      <c r="AB1" s="585"/>
      <c r="AC1" s="585"/>
      <c r="AD1" s="585"/>
      <c r="AE1" s="585"/>
      <c r="AF1" s="585"/>
      <c r="AG1" s="585"/>
      <c r="AH1" s="585"/>
      <c r="AI1" s="585"/>
      <c r="AJ1" s="585"/>
      <c r="AK1" s="585"/>
      <c r="AL1" s="585"/>
      <c r="AM1" s="585"/>
      <c r="AN1" s="585"/>
      <c r="AO1" s="585"/>
      <c r="AP1" s="585"/>
      <c r="AQ1" s="585"/>
      <c r="AR1" s="585"/>
      <c r="AS1" s="585"/>
      <c r="AT1" s="585"/>
      <c r="AU1" s="585"/>
      <c r="AV1" s="585"/>
      <c r="AW1" s="585"/>
      <c r="AX1" s="585"/>
      <c r="AY1" s="585"/>
      <c r="AZ1" s="585"/>
      <c r="BA1" s="585"/>
      <c r="BB1" s="585"/>
      <c r="BC1" s="585"/>
      <c r="BD1" s="585"/>
      <c r="BE1" s="585"/>
      <c r="BF1" s="585"/>
      <c r="BG1" s="585"/>
      <c r="BH1" s="585"/>
      <c r="BI1" s="585"/>
      <c r="BJ1" s="585"/>
      <c r="BK1" s="585"/>
      <c r="BL1" s="585"/>
      <c r="BM1" s="585"/>
      <c r="BN1" s="585"/>
      <c r="BO1" s="585"/>
    </row>
    <row r="2" spans="1:67" s="589" customFormat="1" ht="72" customHeight="1">
      <c r="A2" s="590"/>
      <c r="B2" s="590"/>
      <c r="C2" s="591"/>
      <c r="D2" s="592" t="s">
        <v>347</v>
      </c>
      <c r="E2" s="593"/>
      <c r="F2" s="593"/>
      <c r="G2" s="593"/>
      <c r="H2" s="593"/>
      <c r="I2" s="893" t="s">
        <v>348</v>
      </c>
      <c r="J2" s="893"/>
      <c r="K2" s="893"/>
      <c r="L2" s="893"/>
      <c r="M2" s="893"/>
      <c r="N2" s="893"/>
      <c r="O2" s="893"/>
      <c r="P2" s="893"/>
      <c r="Q2" s="893"/>
      <c r="R2" s="893"/>
      <c r="S2" s="893"/>
      <c r="T2" s="893"/>
      <c r="U2" s="594"/>
      <c r="V2" s="594"/>
      <c r="W2" s="594"/>
      <c r="X2" s="894"/>
      <c r="Y2" s="894"/>
      <c r="Z2" s="894"/>
      <c r="AA2" s="594"/>
      <c r="AB2" s="594"/>
      <c r="AC2" s="593"/>
      <c r="AD2" s="593"/>
      <c r="AE2" s="593"/>
      <c r="AF2" s="593"/>
      <c r="AG2" s="593"/>
      <c r="AH2" s="593"/>
      <c r="AI2" s="593"/>
      <c r="AJ2" s="593"/>
      <c r="AK2" s="593"/>
      <c r="AL2" s="593"/>
      <c r="AM2" s="593"/>
      <c r="AN2" s="593"/>
      <c r="AO2" s="593"/>
      <c r="AP2" s="593"/>
      <c r="AQ2" s="593"/>
      <c r="AR2" s="593"/>
      <c r="AS2" s="593"/>
      <c r="AT2" s="593"/>
      <c r="AU2" s="593"/>
      <c r="AV2" s="593"/>
      <c r="AW2" s="593"/>
      <c r="AX2" s="593"/>
      <c r="AY2" s="593"/>
      <c r="AZ2" s="593"/>
      <c r="BA2" s="593"/>
      <c r="BB2" s="593"/>
      <c r="BC2" s="593"/>
      <c r="BD2" s="593"/>
      <c r="BE2" s="593"/>
      <c r="BF2" s="593"/>
      <c r="BG2" s="593"/>
      <c r="BH2" s="593"/>
      <c r="BI2" s="593"/>
      <c r="BJ2" s="593"/>
      <c r="BK2" s="593"/>
      <c r="BL2" s="593"/>
      <c r="BM2" s="593"/>
      <c r="BN2" s="593"/>
      <c r="BO2" s="585"/>
    </row>
    <row r="3" spans="1:67" s="589" customFormat="1" ht="18" customHeight="1">
      <c r="A3" s="585"/>
      <c r="B3" s="595"/>
      <c r="C3" s="596"/>
      <c r="D3" s="595"/>
      <c r="E3" s="595"/>
      <c r="F3" s="595"/>
      <c r="G3" s="595"/>
      <c r="H3" s="595"/>
      <c r="I3" s="595"/>
      <c r="J3" s="595"/>
      <c r="K3" s="597"/>
      <c r="L3" s="597"/>
      <c r="M3" s="597"/>
      <c r="N3" s="597"/>
      <c r="O3" s="597"/>
      <c r="P3" s="595"/>
      <c r="Q3" s="598"/>
      <c r="R3" s="598"/>
      <c r="S3" s="595"/>
      <c r="T3" s="595"/>
      <c r="U3" s="595"/>
      <c r="V3" s="595"/>
      <c r="W3" s="595"/>
      <c r="X3" s="595"/>
      <c r="Y3" s="595"/>
      <c r="Z3" s="595"/>
      <c r="AA3" s="595"/>
      <c r="AB3" s="595"/>
      <c r="AC3" s="595"/>
      <c r="AD3" s="595"/>
      <c r="AE3" s="595"/>
      <c r="AF3" s="595"/>
      <c r="AG3" s="595"/>
      <c r="AH3" s="595"/>
      <c r="AI3" s="595"/>
      <c r="AJ3" s="595"/>
      <c r="AK3" s="595"/>
      <c r="AL3" s="595"/>
      <c r="AM3" s="595"/>
      <c r="AN3" s="595"/>
      <c r="AO3" s="595"/>
      <c r="AP3" s="595"/>
      <c r="AQ3" s="595"/>
      <c r="AR3" s="595"/>
      <c r="AS3" s="595"/>
      <c r="AT3" s="595"/>
      <c r="AU3" s="595"/>
      <c r="AV3" s="595"/>
      <c r="AW3" s="595"/>
      <c r="AX3" s="595"/>
      <c r="AY3" s="595"/>
      <c r="AZ3" s="595"/>
      <c r="BA3" s="595"/>
      <c r="BB3" s="595"/>
      <c r="BC3" s="595"/>
      <c r="BD3" s="595"/>
      <c r="BE3" s="595"/>
      <c r="BF3" s="595"/>
      <c r="BG3" s="595"/>
      <c r="BH3" s="595"/>
      <c r="BI3" s="595"/>
      <c r="BJ3" s="595"/>
      <c r="BK3" s="595"/>
      <c r="BL3" s="595"/>
      <c r="BM3" s="595"/>
      <c r="BN3" s="595"/>
      <c r="BO3" s="585"/>
    </row>
    <row r="4" spans="1:67" ht="32.25" customHeight="1">
      <c r="A4" s="585"/>
      <c r="B4" s="595"/>
      <c r="C4" s="599"/>
      <c r="D4" s="892"/>
      <c r="E4" s="892"/>
      <c r="F4" s="892"/>
      <c r="G4" s="600"/>
      <c r="H4" s="601"/>
      <c r="I4" s="601"/>
      <c r="J4" s="601"/>
      <c r="K4" s="602"/>
      <c r="L4" s="602"/>
      <c r="M4" s="602"/>
      <c r="N4" s="602"/>
      <c r="O4" s="603"/>
      <c r="P4" s="601"/>
      <c r="Q4" s="604"/>
      <c r="R4" s="604"/>
      <c r="S4" s="601"/>
      <c r="T4" s="601"/>
      <c r="U4" s="601"/>
      <c r="V4" s="601"/>
      <c r="W4" s="601"/>
      <c r="X4" s="601"/>
      <c r="Y4" s="601"/>
      <c r="Z4" s="601"/>
    </row>
    <row r="5" spans="1:67" ht="29.25" customHeight="1">
      <c r="A5" s="585"/>
      <c r="B5" s="595"/>
      <c r="C5" s="599"/>
      <c r="D5" s="892"/>
      <c r="E5" s="892"/>
      <c r="F5" s="892"/>
      <c r="G5" s="605"/>
      <c r="H5" s="601"/>
      <c r="I5" s="601"/>
      <c r="J5" s="601"/>
      <c r="K5" s="602"/>
      <c r="L5" s="895"/>
      <c r="M5" s="895"/>
      <c r="N5" s="895"/>
      <c r="O5" s="603"/>
      <c r="P5" s="606"/>
      <c r="Q5" s="604"/>
      <c r="R5" s="604"/>
      <c r="S5" s="601"/>
      <c r="T5" s="601"/>
      <c r="U5" s="601"/>
      <c r="V5" s="601"/>
      <c r="W5" s="601"/>
      <c r="X5" s="601"/>
      <c r="Y5" s="601"/>
      <c r="Z5" s="601"/>
    </row>
    <row r="6" spans="1:67" ht="30.75" customHeight="1">
      <c r="A6" s="585"/>
      <c r="B6" s="595"/>
      <c r="C6" s="599"/>
      <c r="D6" s="896" t="s">
        <v>349</v>
      </c>
      <c r="E6" s="896"/>
      <c r="F6" s="896"/>
      <c r="G6" s="607"/>
      <c r="H6" s="608" t="s">
        <v>350</v>
      </c>
      <c r="Q6" s="604"/>
      <c r="R6" s="604"/>
      <c r="S6" s="601"/>
      <c r="T6" s="601"/>
      <c r="U6" s="601"/>
      <c r="V6" s="601"/>
      <c r="W6" s="601"/>
      <c r="X6" s="601"/>
      <c r="Y6" s="601"/>
    </row>
    <row r="7" spans="1:67" ht="28.5" customHeight="1">
      <c r="A7" s="585"/>
      <c r="B7" s="595"/>
      <c r="C7" s="599"/>
      <c r="D7" s="896"/>
      <c r="E7" s="896"/>
      <c r="F7" s="896"/>
      <c r="G7" s="611"/>
      <c r="L7" s="609" t="s">
        <v>275</v>
      </c>
      <c r="P7" s="366"/>
      <c r="Q7" s="604"/>
      <c r="R7" s="604"/>
      <c r="S7" s="601"/>
      <c r="T7" s="601"/>
      <c r="U7" s="601"/>
      <c r="V7" s="891"/>
      <c r="W7" s="891"/>
      <c r="X7" s="891"/>
      <c r="Y7" s="601"/>
    </row>
    <row r="8" spans="1:67" ht="30.75">
      <c r="A8" s="585"/>
      <c r="B8" s="595"/>
      <c r="C8" s="599"/>
      <c r="D8" s="896"/>
      <c r="E8" s="896"/>
      <c r="F8" s="896"/>
      <c r="G8" s="611"/>
      <c r="K8" s="897" t="str">
        <f>"x="&amp; $I$15 &amp;"/("&amp;$I$13&amp;"x+"&amp;$I$14&amp;")"</f>
        <v>x=-1/(1x+2)</v>
      </c>
      <c r="L8" s="897"/>
      <c r="M8" s="612"/>
      <c r="N8" s="897" t="str">
        <f>"x="&amp; -$I$15 &amp;"/("&amp;$I$13&amp;"x)-"&amp;$I$14/$I$13</f>
        <v>x=1/(1x)-2</v>
      </c>
      <c r="O8" s="897"/>
      <c r="P8" s="613"/>
      <c r="Q8" s="891"/>
      <c r="R8" s="891"/>
      <c r="S8" s="614"/>
      <c r="T8" s="601"/>
      <c r="U8" s="601"/>
      <c r="V8" s="601"/>
      <c r="W8" s="601"/>
      <c r="X8" s="601"/>
      <c r="Y8" s="601"/>
    </row>
    <row r="9" spans="1:67" ht="30.75">
      <c r="A9" s="585"/>
      <c r="B9" s="595"/>
      <c r="C9" s="615">
        <v>1</v>
      </c>
      <c r="D9" s="896" t="s">
        <v>351</v>
      </c>
      <c r="E9" s="896"/>
      <c r="F9" s="896"/>
      <c r="G9" s="611"/>
      <c r="K9" s="899" t="s">
        <v>352</v>
      </c>
      <c r="L9" s="899"/>
      <c r="N9" s="899" t="s">
        <v>353</v>
      </c>
      <c r="O9" s="899"/>
      <c r="U9" s="601"/>
      <c r="V9" s="617"/>
      <c r="W9" s="618"/>
      <c r="X9" s="618"/>
    </row>
    <row r="10" spans="1:67" s="623" customFormat="1" ht="32.25">
      <c r="A10" s="585"/>
      <c r="B10" s="595"/>
      <c r="C10" s="599"/>
      <c r="D10" s="896"/>
      <c r="E10" s="896"/>
      <c r="F10" s="896"/>
      <c r="G10" s="619"/>
      <c r="H10" s="900" t="s">
        <v>58</v>
      </c>
      <c r="I10" s="900"/>
      <c r="J10" s="620"/>
      <c r="K10" s="621" t="s">
        <v>230</v>
      </c>
      <c r="L10" s="621" t="s">
        <v>354</v>
      </c>
      <c r="M10" s="609"/>
      <c r="N10" s="621" t="s">
        <v>230</v>
      </c>
      <c r="O10" s="621" t="s">
        <v>354</v>
      </c>
      <c r="P10" s="366"/>
      <c r="Q10" s="622" t="s">
        <v>83</v>
      </c>
      <c r="R10" s="622" t="s">
        <v>111</v>
      </c>
      <c r="U10" s="624"/>
      <c r="V10" s="374"/>
      <c r="W10" s="374"/>
      <c r="X10" s="625"/>
    </row>
    <row r="11" spans="1:67">
      <c r="A11" s="585"/>
      <c r="B11" s="595"/>
      <c r="C11" s="599"/>
      <c r="D11" s="896"/>
      <c r="E11" s="896"/>
      <c r="F11" s="896"/>
      <c r="G11" s="619"/>
      <c r="K11" s="626">
        <v>1</v>
      </c>
      <c r="L11" s="627">
        <f>$I$16</f>
        <v>2</v>
      </c>
      <c r="N11" s="626">
        <f>K11</f>
        <v>1</v>
      </c>
      <c r="O11" s="627">
        <f>$I$16</f>
        <v>2</v>
      </c>
      <c r="Q11" s="628">
        <f>$I$19</f>
        <v>-3</v>
      </c>
      <c r="R11" s="628">
        <f t="shared" ref="R11:R42" si="0">$I$13*Q11^2+$I$14*Q11+$I$15</f>
        <v>2</v>
      </c>
      <c r="U11" s="601"/>
      <c r="V11" s="601"/>
      <c r="W11" s="601"/>
      <c r="X11" s="601"/>
    </row>
    <row r="12" spans="1:67" ht="31.8" customHeight="1">
      <c r="A12" s="585"/>
      <c r="B12" s="595"/>
      <c r="C12" s="599"/>
      <c r="D12" s="629"/>
      <c r="E12" s="629"/>
      <c r="F12" s="629"/>
      <c r="G12" s="619"/>
      <c r="K12" s="626">
        <f>K11+1</f>
        <v>2</v>
      </c>
      <c r="L12" s="627">
        <f>-$I$15/($I$13*(L11)+$I$14)</f>
        <v>0.25</v>
      </c>
      <c r="N12" s="626">
        <f t="shared" ref="N12:N42" si="1">K12</f>
        <v>2</v>
      </c>
      <c r="O12" s="627">
        <f t="shared" ref="O12:O42" si="2">(-$I$15/($I$13*O11))-$I$14/$I$13</f>
        <v>-1.5</v>
      </c>
      <c r="Q12" s="628">
        <f t="shared" ref="Q12:Q42" si="3">Q11+$I$20</f>
        <v>-2.75</v>
      </c>
      <c r="R12" s="628">
        <f t="shared" si="0"/>
        <v>1.0625</v>
      </c>
      <c r="U12" s="601"/>
      <c r="V12" s="891"/>
      <c r="W12" s="891"/>
      <c r="X12" s="891"/>
    </row>
    <row r="13" spans="1:67" ht="29.55" customHeight="1">
      <c r="A13" s="585"/>
      <c r="B13" s="595"/>
      <c r="C13" s="630">
        <v>2</v>
      </c>
      <c r="D13" s="892" t="s">
        <v>355</v>
      </c>
      <c r="E13" s="892"/>
      <c r="F13" s="892"/>
      <c r="G13" s="619"/>
      <c r="H13" s="631" t="s">
        <v>67</v>
      </c>
      <c r="I13" s="631">
        <v>1</v>
      </c>
      <c r="J13" s="606"/>
      <c r="K13" s="626">
        <f t="shared" ref="K13:K42" si="4">K12+1</f>
        <v>3</v>
      </c>
      <c r="L13" s="627">
        <f t="shared" ref="L13:L42" si="5">-$I$15/($I$13*(L12)+$I$14)</f>
        <v>0.44444444444444442</v>
      </c>
      <c r="N13" s="626">
        <f t="shared" si="1"/>
        <v>3</v>
      </c>
      <c r="O13" s="627">
        <f t="shared" si="2"/>
        <v>-2.6666666666666665</v>
      </c>
      <c r="Q13" s="628">
        <f t="shared" si="3"/>
        <v>-2.5</v>
      </c>
      <c r="R13" s="628">
        <f t="shared" si="0"/>
        <v>0.25</v>
      </c>
    </row>
    <row r="14" spans="1:67">
      <c r="A14" s="585"/>
      <c r="B14" s="595"/>
      <c r="C14" s="599"/>
      <c r="D14" s="892"/>
      <c r="E14" s="892"/>
      <c r="F14" s="892"/>
      <c r="G14" s="619"/>
      <c r="H14" s="631" t="s">
        <v>78</v>
      </c>
      <c r="I14" s="631">
        <v>2</v>
      </c>
      <c r="J14" s="606"/>
      <c r="K14" s="626">
        <f t="shared" si="4"/>
        <v>4</v>
      </c>
      <c r="L14" s="627">
        <f t="shared" si="5"/>
        <v>0.40909090909090906</v>
      </c>
      <c r="N14" s="626">
        <f t="shared" si="1"/>
        <v>4</v>
      </c>
      <c r="O14" s="627">
        <f t="shared" si="2"/>
        <v>-2.375</v>
      </c>
      <c r="Q14" s="628">
        <f t="shared" si="3"/>
        <v>-2.25</v>
      </c>
      <c r="R14" s="628">
        <f t="shared" si="0"/>
        <v>-0.4375</v>
      </c>
    </row>
    <row r="15" spans="1:67">
      <c r="A15" s="585"/>
      <c r="B15" s="595"/>
      <c r="C15" s="599"/>
      <c r="D15" s="892"/>
      <c r="E15" s="892"/>
      <c r="F15" s="892"/>
      <c r="G15" s="619"/>
      <c r="H15" s="631" t="s">
        <v>125</v>
      </c>
      <c r="I15" s="631">
        <v>-1</v>
      </c>
      <c r="J15" s="606"/>
      <c r="K15" s="626">
        <f t="shared" si="4"/>
        <v>5</v>
      </c>
      <c r="L15" s="627">
        <f t="shared" si="5"/>
        <v>0.41509433962264147</v>
      </c>
      <c r="N15" s="626">
        <f t="shared" si="1"/>
        <v>5</v>
      </c>
      <c r="O15" s="627">
        <f t="shared" si="2"/>
        <v>-2.4210526315789473</v>
      </c>
      <c r="Q15" s="628">
        <f t="shared" si="3"/>
        <v>-2</v>
      </c>
      <c r="R15" s="628">
        <f t="shared" si="0"/>
        <v>-1</v>
      </c>
    </row>
    <row r="16" spans="1:67">
      <c r="A16" s="585"/>
      <c r="B16" s="595"/>
      <c r="C16" s="599"/>
      <c r="D16" s="892"/>
      <c r="E16" s="892"/>
      <c r="F16" s="892"/>
      <c r="G16" s="619"/>
      <c r="H16" s="631" t="s">
        <v>356</v>
      </c>
      <c r="I16" s="632">
        <v>2</v>
      </c>
      <c r="J16" s="633"/>
      <c r="K16" s="626">
        <f t="shared" si="4"/>
        <v>6</v>
      </c>
      <c r="L16" s="627">
        <f t="shared" si="5"/>
        <v>0.4140625</v>
      </c>
      <c r="N16" s="626">
        <f t="shared" si="1"/>
        <v>6</v>
      </c>
      <c r="O16" s="627">
        <f t="shared" si="2"/>
        <v>-2.4130434782608696</v>
      </c>
      <c r="Q16" s="628">
        <f t="shared" si="3"/>
        <v>-1.75</v>
      </c>
      <c r="R16" s="628">
        <f t="shared" si="0"/>
        <v>-1.4375</v>
      </c>
    </row>
    <row r="17" spans="1:25" ht="27.7" customHeight="1">
      <c r="A17" s="585"/>
      <c r="B17" s="595"/>
      <c r="C17" s="630">
        <v>3</v>
      </c>
      <c r="D17" s="892" t="s">
        <v>357</v>
      </c>
      <c r="E17" s="892"/>
      <c r="F17" s="892"/>
      <c r="G17" s="619"/>
      <c r="K17" s="626">
        <f t="shared" si="4"/>
        <v>7</v>
      </c>
      <c r="L17" s="627">
        <f t="shared" si="5"/>
        <v>0.41423948220064727</v>
      </c>
      <c r="N17" s="626">
        <f t="shared" si="1"/>
        <v>7</v>
      </c>
      <c r="O17" s="627">
        <f t="shared" si="2"/>
        <v>-2.4144144144144146</v>
      </c>
      <c r="Q17" s="628">
        <f t="shared" si="3"/>
        <v>-1.5</v>
      </c>
      <c r="R17" s="628">
        <f t="shared" si="0"/>
        <v>-1.75</v>
      </c>
    </row>
    <row r="18" spans="1:25" ht="28.8" customHeight="1">
      <c r="A18" s="585"/>
      <c r="B18" s="595"/>
      <c r="C18" s="599"/>
      <c r="D18" s="892"/>
      <c r="E18" s="892"/>
      <c r="F18" s="892"/>
      <c r="G18" s="619"/>
      <c r="K18" s="626">
        <f t="shared" si="4"/>
        <v>8</v>
      </c>
      <c r="L18" s="627">
        <f t="shared" si="5"/>
        <v>0.41420911528150134</v>
      </c>
      <c r="N18" s="626">
        <f t="shared" si="1"/>
        <v>8</v>
      </c>
      <c r="O18" s="627">
        <f t="shared" si="2"/>
        <v>-2.4141791044776117</v>
      </c>
      <c r="Q18" s="628">
        <f t="shared" si="3"/>
        <v>-1.25</v>
      </c>
      <c r="R18" s="628">
        <f t="shared" si="0"/>
        <v>-1.9375</v>
      </c>
    </row>
    <row r="19" spans="1:25">
      <c r="A19" s="585"/>
      <c r="B19" s="595"/>
      <c r="C19" s="599"/>
      <c r="D19" s="892"/>
      <c r="E19" s="892"/>
      <c r="F19" s="892"/>
      <c r="G19" s="619"/>
      <c r="H19" s="631" t="s">
        <v>358</v>
      </c>
      <c r="I19" s="631">
        <v>-3</v>
      </c>
      <c r="J19" s="606"/>
      <c r="K19" s="626">
        <f t="shared" si="4"/>
        <v>9</v>
      </c>
      <c r="L19" s="627">
        <f t="shared" si="5"/>
        <v>0.4142143253747918</v>
      </c>
      <c r="N19" s="626">
        <f t="shared" si="1"/>
        <v>9</v>
      </c>
      <c r="O19" s="627">
        <f t="shared" si="2"/>
        <v>-2.4142194744976817</v>
      </c>
      <c r="Q19" s="628">
        <f t="shared" si="3"/>
        <v>-1</v>
      </c>
      <c r="R19" s="628">
        <f t="shared" si="0"/>
        <v>-2</v>
      </c>
    </row>
    <row r="20" spans="1:25">
      <c r="A20" s="585"/>
      <c r="B20" s="595"/>
      <c r="C20" s="599"/>
      <c r="D20" s="892"/>
      <c r="E20" s="892"/>
      <c r="F20" s="892"/>
      <c r="G20" s="619"/>
      <c r="H20" s="631" t="s">
        <v>61</v>
      </c>
      <c r="I20" s="631">
        <v>0.25</v>
      </c>
      <c r="J20" s="606"/>
      <c r="K20" s="626">
        <f t="shared" si="4"/>
        <v>10</v>
      </c>
      <c r="L20" s="627">
        <f t="shared" si="5"/>
        <v>0.41421343146274148</v>
      </c>
      <c r="N20" s="626">
        <f t="shared" si="1"/>
        <v>10</v>
      </c>
      <c r="O20" s="627">
        <f t="shared" si="2"/>
        <v>-2.4142125480153647</v>
      </c>
      <c r="Q20" s="628">
        <f t="shared" si="3"/>
        <v>-0.75</v>
      </c>
      <c r="R20" s="628">
        <f t="shared" si="0"/>
        <v>-1.9375</v>
      </c>
    </row>
    <row r="21" spans="1:25" ht="28.8" customHeight="1">
      <c r="A21" s="585"/>
      <c r="B21" s="595"/>
      <c r="D21" s="892"/>
      <c r="E21" s="892"/>
      <c r="F21" s="892"/>
      <c r="G21" s="619"/>
      <c r="K21" s="626">
        <f t="shared" si="4"/>
        <v>11</v>
      </c>
      <c r="L21" s="627">
        <f t="shared" si="5"/>
        <v>0.41421358483376208</v>
      </c>
      <c r="N21" s="626">
        <f t="shared" si="1"/>
        <v>11</v>
      </c>
      <c r="O21" s="627">
        <f t="shared" si="2"/>
        <v>-2.4142137364094407</v>
      </c>
      <c r="Q21" s="628">
        <f t="shared" si="3"/>
        <v>-0.5</v>
      </c>
      <c r="R21" s="628">
        <f t="shared" si="0"/>
        <v>-1.75</v>
      </c>
    </row>
    <row r="22" spans="1:25" ht="32.549999999999997" customHeight="1">
      <c r="A22" s="585"/>
      <c r="B22" s="595"/>
      <c r="C22" s="630">
        <v>4</v>
      </c>
      <c r="D22" s="892" t="s">
        <v>359</v>
      </c>
      <c r="E22" s="892"/>
      <c r="F22" s="892"/>
      <c r="G22" s="619"/>
      <c r="K22" s="626">
        <f t="shared" si="4"/>
        <v>12</v>
      </c>
      <c r="L22" s="627">
        <f t="shared" si="5"/>
        <v>0.41421355851945385</v>
      </c>
      <c r="N22" s="626">
        <f t="shared" si="1"/>
        <v>12</v>
      </c>
      <c r="O22" s="627">
        <f t="shared" si="2"/>
        <v>-2.4142135325131808</v>
      </c>
      <c r="Q22" s="628">
        <f t="shared" si="3"/>
        <v>-0.25</v>
      </c>
      <c r="R22" s="628">
        <f t="shared" si="0"/>
        <v>-1.4375</v>
      </c>
    </row>
    <row r="23" spans="1:25">
      <c r="A23" s="585"/>
      <c r="B23" s="595"/>
      <c r="C23" s="599"/>
      <c r="D23" s="892"/>
      <c r="E23" s="892"/>
      <c r="F23" s="892"/>
      <c r="G23" s="619"/>
      <c r="K23" s="626">
        <f t="shared" si="4"/>
        <v>13</v>
      </c>
      <c r="L23" s="627">
        <f t="shared" si="5"/>
        <v>0.41421356303427531</v>
      </c>
      <c r="N23" s="626">
        <f t="shared" si="1"/>
        <v>13</v>
      </c>
      <c r="O23" s="627">
        <f t="shared" si="2"/>
        <v>-2.4142135674962466</v>
      </c>
      <c r="Q23" s="628">
        <f t="shared" si="3"/>
        <v>0</v>
      </c>
      <c r="R23" s="628">
        <f t="shared" si="0"/>
        <v>-1</v>
      </c>
    </row>
    <row r="24" spans="1:25">
      <c r="A24" s="585"/>
      <c r="B24" s="595"/>
      <c r="C24" s="599"/>
      <c r="D24" s="892"/>
      <c r="E24" s="892"/>
      <c r="F24" s="892"/>
      <c r="G24" s="619"/>
      <c r="K24" s="626">
        <f t="shared" si="4"/>
        <v>14</v>
      </c>
      <c r="L24" s="627">
        <f t="shared" si="5"/>
        <v>0.41421356225965444</v>
      </c>
      <c r="N24" s="626">
        <f t="shared" si="1"/>
        <v>14</v>
      </c>
      <c r="O24" s="627">
        <f t="shared" si="2"/>
        <v>-2.4142135614941012</v>
      </c>
      <c r="Q24" s="628">
        <f t="shared" si="3"/>
        <v>0.25</v>
      </c>
      <c r="R24" s="628">
        <f t="shared" si="0"/>
        <v>-0.4375</v>
      </c>
    </row>
    <row r="25" spans="1:25" ht="28.8" customHeight="1">
      <c r="A25" s="585"/>
      <c r="B25" s="595"/>
      <c r="C25" s="599"/>
      <c r="D25" s="635"/>
      <c r="E25" s="635"/>
      <c r="F25" s="635"/>
      <c r="G25" s="619"/>
      <c r="K25" s="626">
        <f t="shared" si="4"/>
        <v>15</v>
      </c>
      <c r="L25" s="627">
        <f t="shared" si="5"/>
        <v>0.41421356239255835</v>
      </c>
      <c r="N25" s="626">
        <f t="shared" si="1"/>
        <v>15</v>
      </c>
      <c r="O25" s="627">
        <f t="shared" si="2"/>
        <v>-2.4142135625239067</v>
      </c>
      <c r="Q25" s="628">
        <f t="shared" si="3"/>
        <v>0.5</v>
      </c>
      <c r="R25" s="628">
        <f t="shared" si="0"/>
        <v>0.25</v>
      </c>
    </row>
    <row r="26" spans="1:25" ht="28.8" customHeight="1">
      <c r="A26" s="585"/>
      <c r="B26" s="595"/>
      <c r="C26" s="630">
        <v>5</v>
      </c>
      <c r="D26" s="892" t="s">
        <v>360</v>
      </c>
      <c r="E26" s="892"/>
      <c r="F26" s="892"/>
      <c r="G26" s="619"/>
      <c r="K26" s="626">
        <f t="shared" si="4"/>
        <v>16</v>
      </c>
      <c r="L26" s="627">
        <f t="shared" si="5"/>
        <v>0.41421356236975565</v>
      </c>
      <c r="N26" s="626">
        <f t="shared" si="1"/>
        <v>16</v>
      </c>
      <c r="O26" s="627">
        <f t="shared" si="2"/>
        <v>-2.4142135623472196</v>
      </c>
      <c r="Q26" s="628">
        <f t="shared" si="3"/>
        <v>0.75</v>
      </c>
      <c r="R26" s="628">
        <f t="shared" si="0"/>
        <v>1.0625</v>
      </c>
    </row>
    <row r="27" spans="1:25" ht="28.9" thickBot="1">
      <c r="A27" s="585"/>
      <c r="B27" s="595"/>
      <c r="C27" s="599"/>
      <c r="D27" s="892"/>
      <c r="E27" s="892"/>
      <c r="F27" s="892"/>
      <c r="G27" s="619"/>
      <c r="K27" s="626">
        <f t="shared" si="4"/>
        <v>17</v>
      </c>
      <c r="L27" s="627">
        <f t="shared" si="5"/>
        <v>0.41421356237366797</v>
      </c>
      <c r="N27" s="626">
        <f t="shared" si="1"/>
        <v>17</v>
      </c>
      <c r="O27" s="627">
        <f t="shared" si="2"/>
        <v>-2.4142135623775345</v>
      </c>
      <c r="Q27" s="628">
        <f t="shared" si="3"/>
        <v>1</v>
      </c>
      <c r="R27" s="628">
        <f t="shared" si="0"/>
        <v>2</v>
      </c>
    </row>
    <row r="28" spans="1:25" ht="28.9" thickBot="1">
      <c r="A28" s="585"/>
      <c r="B28" s="595"/>
      <c r="C28" s="599"/>
      <c r="D28" s="892"/>
      <c r="E28" s="892"/>
      <c r="F28" s="892"/>
      <c r="G28" s="619"/>
      <c r="K28" s="626">
        <f t="shared" si="4"/>
        <v>18</v>
      </c>
      <c r="L28" s="627">
        <f t="shared" si="5"/>
        <v>0.41421356237299678</v>
      </c>
      <c r="N28" s="626">
        <f t="shared" si="1"/>
        <v>18</v>
      </c>
      <c r="O28" s="627">
        <f t="shared" si="2"/>
        <v>-2.4142135623723333</v>
      </c>
      <c r="Q28" s="628">
        <f t="shared" si="3"/>
        <v>1.25</v>
      </c>
      <c r="R28" s="628">
        <f t="shared" si="0"/>
        <v>3.0625</v>
      </c>
      <c r="U28" s="901" t="str">
        <f>"x="&amp; $I$15 &amp;"/("&amp;$I$13&amp;"x+"&amp;$I$14&amp;")"</f>
        <v>x=-1/(1x+2)</v>
      </c>
      <c r="V28" s="902"/>
      <c r="X28" s="901" t="str">
        <f>"x="&amp; -$I$15 &amp;"/("&amp;$I$13&amp;"x)-"&amp;$I$14/$I$13</f>
        <v>x=1/(1x)-2</v>
      </c>
      <c r="Y28" s="902"/>
    </row>
    <row r="29" spans="1:25">
      <c r="A29" s="585"/>
      <c r="B29" s="595"/>
      <c r="C29" s="599"/>
      <c r="D29" s="635"/>
      <c r="E29" s="635"/>
      <c r="F29" s="635"/>
      <c r="G29" s="619"/>
      <c r="K29" s="626">
        <f t="shared" si="4"/>
        <v>19</v>
      </c>
      <c r="L29" s="627">
        <f t="shared" si="5"/>
        <v>0.41421356237311191</v>
      </c>
      <c r="N29" s="626">
        <f t="shared" si="1"/>
        <v>19</v>
      </c>
      <c r="O29" s="627">
        <f t="shared" si="2"/>
        <v>-2.4142135623732259</v>
      </c>
      <c r="Q29" s="628">
        <f t="shared" si="3"/>
        <v>1.5</v>
      </c>
      <c r="R29" s="628">
        <f t="shared" si="0"/>
        <v>4.25</v>
      </c>
    </row>
    <row r="30" spans="1:25">
      <c r="A30" s="585"/>
      <c r="B30" s="595"/>
      <c r="C30" s="599"/>
      <c r="D30" s="635"/>
      <c r="E30" s="635"/>
      <c r="F30" s="635"/>
      <c r="G30" s="619"/>
      <c r="K30" s="626">
        <f t="shared" si="4"/>
        <v>20</v>
      </c>
      <c r="L30" s="627">
        <f t="shared" si="5"/>
        <v>0.41421356237309215</v>
      </c>
      <c r="N30" s="626">
        <f t="shared" si="1"/>
        <v>20</v>
      </c>
      <c r="O30" s="627">
        <f t="shared" si="2"/>
        <v>-2.4142135623730727</v>
      </c>
      <c r="Q30" s="628">
        <f t="shared" si="3"/>
        <v>1.75</v>
      </c>
      <c r="R30" s="628">
        <f t="shared" si="0"/>
        <v>5.5625</v>
      </c>
    </row>
    <row r="31" spans="1:25">
      <c r="A31" s="585"/>
      <c r="B31" s="595"/>
      <c r="C31" s="1"/>
      <c r="D31" s="636" t="s">
        <v>28</v>
      </c>
      <c r="E31" s="85"/>
      <c r="F31" s="52"/>
      <c r="G31" s="619"/>
      <c r="K31" s="626">
        <f t="shared" si="4"/>
        <v>21</v>
      </c>
      <c r="L31" s="627">
        <f t="shared" si="5"/>
        <v>0.41421356237309553</v>
      </c>
      <c r="N31" s="626">
        <f t="shared" si="1"/>
        <v>21</v>
      </c>
      <c r="O31" s="627">
        <f t="shared" si="2"/>
        <v>-2.4142135623730989</v>
      </c>
      <c r="Q31" s="628">
        <f t="shared" si="3"/>
        <v>2</v>
      </c>
      <c r="R31" s="628">
        <f t="shared" si="0"/>
        <v>7</v>
      </c>
    </row>
    <row r="32" spans="1:25" ht="28.8" customHeight="1">
      <c r="A32" s="585"/>
      <c r="B32" s="595"/>
      <c r="C32" s="47"/>
      <c r="D32" s="898"/>
      <c r="E32" s="898"/>
      <c r="F32" s="898"/>
      <c r="G32" s="619"/>
      <c r="K32" s="626">
        <f t="shared" si="4"/>
        <v>22</v>
      </c>
      <c r="L32" s="627">
        <f t="shared" si="5"/>
        <v>0.41421356237309498</v>
      </c>
      <c r="N32" s="626">
        <f t="shared" si="1"/>
        <v>22</v>
      </c>
      <c r="O32" s="627">
        <f t="shared" si="2"/>
        <v>-2.4142135623730945</v>
      </c>
      <c r="Q32" s="628">
        <f t="shared" si="3"/>
        <v>2.25</v>
      </c>
      <c r="R32" s="628">
        <f t="shared" si="0"/>
        <v>8.5625</v>
      </c>
    </row>
    <row r="33" spans="1:23" ht="28.8" customHeight="1">
      <c r="A33" s="585"/>
      <c r="B33" s="595"/>
      <c r="C33" s="47"/>
      <c r="D33" s="898"/>
      <c r="E33" s="898"/>
      <c r="F33" s="898"/>
      <c r="G33" s="619"/>
      <c r="K33" s="626">
        <f t="shared" si="4"/>
        <v>23</v>
      </c>
      <c r="L33" s="627">
        <f t="shared" si="5"/>
        <v>0.41421356237309509</v>
      </c>
      <c r="N33" s="626">
        <f t="shared" si="1"/>
        <v>23</v>
      </c>
      <c r="O33" s="627">
        <f t="shared" si="2"/>
        <v>-2.4142135623730949</v>
      </c>
      <c r="Q33" s="628">
        <f t="shared" si="3"/>
        <v>2.5</v>
      </c>
      <c r="R33" s="628">
        <f t="shared" si="0"/>
        <v>10.25</v>
      </c>
    </row>
    <row r="34" spans="1:23">
      <c r="A34" s="585"/>
      <c r="B34" s="595"/>
      <c r="C34" s="47"/>
      <c r="D34" s="898"/>
      <c r="E34" s="898"/>
      <c r="F34" s="898"/>
      <c r="G34" s="619"/>
      <c r="K34" s="626">
        <f t="shared" si="4"/>
        <v>24</v>
      </c>
      <c r="L34" s="627">
        <f t="shared" si="5"/>
        <v>0.41421356237309509</v>
      </c>
      <c r="N34" s="626">
        <f t="shared" si="1"/>
        <v>24</v>
      </c>
      <c r="O34" s="627">
        <f t="shared" si="2"/>
        <v>-2.4142135623730949</v>
      </c>
      <c r="Q34" s="628">
        <f t="shared" si="3"/>
        <v>2.75</v>
      </c>
      <c r="R34" s="628">
        <f t="shared" si="0"/>
        <v>12.0625</v>
      </c>
    </row>
    <row r="35" spans="1:23">
      <c r="A35" s="585"/>
      <c r="B35" s="595"/>
      <c r="C35" s="599"/>
      <c r="D35" s="898"/>
      <c r="E35" s="898"/>
      <c r="F35" s="898"/>
      <c r="G35" s="619"/>
      <c r="K35" s="626">
        <f t="shared" si="4"/>
        <v>25</v>
      </c>
      <c r="L35" s="627">
        <f t="shared" si="5"/>
        <v>0.41421356237309509</v>
      </c>
      <c r="N35" s="626">
        <f t="shared" si="1"/>
        <v>25</v>
      </c>
      <c r="O35" s="627">
        <f t="shared" si="2"/>
        <v>-2.4142135623730949</v>
      </c>
      <c r="Q35" s="628">
        <f t="shared" si="3"/>
        <v>3</v>
      </c>
      <c r="R35" s="628">
        <f t="shared" si="0"/>
        <v>14</v>
      </c>
    </row>
    <row r="36" spans="1:23">
      <c r="A36" s="585"/>
      <c r="B36" s="595"/>
      <c r="C36" s="599"/>
      <c r="D36" s="898"/>
      <c r="E36" s="898"/>
      <c r="F36" s="898"/>
      <c r="G36" s="619"/>
      <c r="K36" s="626">
        <f t="shared" si="4"/>
        <v>26</v>
      </c>
      <c r="L36" s="627">
        <f t="shared" si="5"/>
        <v>0.41421356237309509</v>
      </c>
      <c r="N36" s="626">
        <f t="shared" si="1"/>
        <v>26</v>
      </c>
      <c r="O36" s="627">
        <f t="shared" si="2"/>
        <v>-2.4142135623730949</v>
      </c>
      <c r="Q36" s="628">
        <f t="shared" si="3"/>
        <v>3.25</v>
      </c>
      <c r="R36" s="628">
        <f t="shared" si="0"/>
        <v>16.0625</v>
      </c>
    </row>
    <row r="37" spans="1:23">
      <c r="A37" s="585"/>
      <c r="B37" s="595"/>
      <c r="C37" s="599"/>
      <c r="D37" s="898"/>
      <c r="E37" s="898"/>
      <c r="F37" s="898"/>
      <c r="G37" s="611"/>
      <c r="K37" s="626">
        <f t="shared" si="4"/>
        <v>27</v>
      </c>
      <c r="L37" s="627">
        <f t="shared" si="5"/>
        <v>0.41421356237309509</v>
      </c>
      <c r="N37" s="626">
        <f t="shared" si="1"/>
        <v>27</v>
      </c>
      <c r="O37" s="627">
        <f t="shared" si="2"/>
        <v>-2.4142135623730949</v>
      </c>
      <c r="Q37" s="628">
        <f t="shared" si="3"/>
        <v>3.5</v>
      </c>
      <c r="R37" s="628">
        <f t="shared" si="0"/>
        <v>18.25</v>
      </c>
    </row>
    <row r="38" spans="1:23">
      <c r="A38" s="585"/>
      <c r="B38" s="595"/>
      <c r="C38" s="599"/>
      <c r="D38" s="594"/>
      <c r="E38" s="594"/>
      <c r="F38" s="594"/>
      <c r="G38" s="611"/>
      <c r="K38" s="626">
        <f t="shared" si="4"/>
        <v>28</v>
      </c>
      <c r="L38" s="627">
        <f t="shared" si="5"/>
        <v>0.41421356237309509</v>
      </c>
      <c r="N38" s="626">
        <f t="shared" si="1"/>
        <v>28</v>
      </c>
      <c r="O38" s="627">
        <f t="shared" si="2"/>
        <v>-2.4142135623730949</v>
      </c>
      <c r="Q38" s="628">
        <f t="shared" si="3"/>
        <v>3.75</v>
      </c>
      <c r="R38" s="628">
        <f t="shared" si="0"/>
        <v>20.5625</v>
      </c>
    </row>
    <row r="39" spans="1:23">
      <c r="A39" s="585"/>
      <c r="B39" s="585"/>
      <c r="C39" s="586"/>
      <c r="D39" s="585"/>
      <c r="E39" s="585"/>
      <c r="F39" s="585"/>
      <c r="G39" s="585"/>
      <c r="K39" s="626">
        <f t="shared" si="4"/>
        <v>29</v>
      </c>
      <c r="L39" s="627">
        <f t="shared" si="5"/>
        <v>0.41421356237309509</v>
      </c>
      <c r="N39" s="626">
        <f t="shared" si="1"/>
        <v>29</v>
      </c>
      <c r="O39" s="627">
        <f t="shared" si="2"/>
        <v>-2.4142135623730949</v>
      </c>
      <c r="Q39" s="628">
        <f t="shared" si="3"/>
        <v>4</v>
      </c>
      <c r="R39" s="628">
        <f t="shared" si="0"/>
        <v>23</v>
      </c>
    </row>
    <row r="40" spans="1:23">
      <c r="K40" s="626">
        <f t="shared" si="4"/>
        <v>30</v>
      </c>
      <c r="L40" s="627">
        <f t="shared" si="5"/>
        <v>0.41421356237309509</v>
      </c>
      <c r="N40" s="626">
        <f t="shared" si="1"/>
        <v>30</v>
      </c>
      <c r="O40" s="627">
        <f t="shared" si="2"/>
        <v>-2.4142135623730949</v>
      </c>
      <c r="Q40" s="628">
        <f t="shared" si="3"/>
        <v>4.25</v>
      </c>
      <c r="R40" s="628">
        <f t="shared" si="0"/>
        <v>25.5625</v>
      </c>
    </row>
    <row r="41" spans="1:23">
      <c r="K41" s="626">
        <f t="shared" si="4"/>
        <v>31</v>
      </c>
      <c r="L41" s="627">
        <f t="shared" si="5"/>
        <v>0.41421356237309509</v>
      </c>
      <c r="N41" s="626">
        <f t="shared" si="1"/>
        <v>31</v>
      </c>
      <c r="O41" s="627">
        <f t="shared" si="2"/>
        <v>-2.4142135623730949</v>
      </c>
      <c r="Q41" s="628">
        <f t="shared" si="3"/>
        <v>4.5</v>
      </c>
      <c r="R41" s="628">
        <f t="shared" si="0"/>
        <v>28.25</v>
      </c>
    </row>
    <row r="42" spans="1:23">
      <c r="K42" s="626">
        <f t="shared" si="4"/>
        <v>32</v>
      </c>
      <c r="L42" s="627">
        <f t="shared" si="5"/>
        <v>0.41421356237309509</v>
      </c>
      <c r="N42" s="626">
        <f t="shared" si="1"/>
        <v>32</v>
      </c>
      <c r="O42" s="627">
        <f t="shared" si="2"/>
        <v>-2.4142135623730949</v>
      </c>
      <c r="Q42" s="628">
        <f t="shared" si="3"/>
        <v>4.75</v>
      </c>
      <c r="R42" s="628">
        <f t="shared" si="0"/>
        <v>31.0625</v>
      </c>
    </row>
    <row r="43" spans="1:23">
      <c r="C43" s="637"/>
      <c r="D43" s="638"/>
    </row>
    <row r="44" spans="1:23">
      <c r="C44" s="637"/>
      <c r="D44" s="638"/>
      <c r="W44" s="622" t="s">
        <v>111</v>
      </c>
    </row>
    <row r="45" spans="1:23">
      <c r="C45" s="639"/>
      <c r="D45" s="904"/>
    </row>
    <row r="46" spans="1:23">
      <c r="C46" s="639"/>
      <c r="D46" s="904"/>
    </row>
    <row r="47" spans="1:23">
      <c r="C47" s="639"/>
      <c r="D47" s="904"/>
    </row>
    <row r="48" spans="1:23">
      <c r="C48" s="637"/>
      <c r="D48" s="640"/>
      <c r="E48" s="641"/>
      <c r="F48" s="641"/>
      <c r="G48" s="641"/>
    </row>
    <row r="49" spans="3:67">
      <c r="C49" s="642"/>
      <c r="E49" s="641"/>
      <c r="F49" s="641"/>
      <c r="G49" s="641"/>
    </row>
    <row r="50" spans="3:67">
      <c r="C50" s="643"/>
      <c r="D50" s="623"/>
      <c r="E50" s="641"/>
      <c r="F50" s="641"/>
      <c r="G50" s="641"/>
    </row>
    <row r="51" spans="3:67">
      <c r="C51" s="643"/>
      <c r="E51" s="641"/>
      <c r="F51" s="644"/>
      <c r="G51" s="644"/>
    </row>
    <row r="52" spans="3:67">
      <c r="C52" s="642"/>
      <c r="D52" s="903"/>
      <c r="E52" s="641"/>
      <c r="F52" s="645"/>
      <c r="G52" s="645"/>
    </row>
    <row r="53" spans="3:67">
      <c r="C53" s="643"/>
      <c r="D53" s="903"/>
      <c r="E53" s="641"/>
      <c r="F53" s="646"/>
      <c r="G53" s="646"/>
    </row>
    <row r="54" spans="3:67">
      <c r="C54" s="643"/>
      <c r="D54" s="903"/>
      <c r="E54" s="641"/>
      <c r="F54" s="647"/>
      <c r="G54" s="647"/>
    </row>
    <row r="55" spans="3:67">
      <c r="C55" s="642"/>
      <c r="D55" s="903"/>
      <c r="E55" s="641"/>
      <c r="F55" s="647"/>
      <c r="G55" s="647"/>
    </row>
    <row r="56" spans="3:67">
      <c r="C56" s="643"/>
      <c r="D56" s="903"/>
      <c r="E56" s="641"/>
      <c r="F56" s="641"/>
      <c r="G56" s="641"/>
    </row>
    <row r="57" spans="3:67">
      <c r="C57" s="642"/>
      <c r="D57" s="903"/>
      <c r="E57" s="641"/>
      <c r="F57" s="641"/>
      <c r="G57" s="641"/>
    </row>
    <row r="58" spans="3:67">
      <c r="C58" s="642"/>
      <c r="D58" s="903"/>
    </row>
    <row r="59" spans="3:67">
      <c r="C59" s="642"/>
      <c r="D59" s="648"/>
    </row>
    <row r="60" spans="3:67">
      <c r="C60" s="642"/>
      <c r="D60" s="903"/>
    </row>
    <row r="61" spans="3:67">
      <c r="C61" s="642"/>
      <c r="D61" s="903"/>
    </row>
    <row r="62" spans="3:67" s="589" customFormat="1">
      <c r="C62" s="642"/>
      <c r="D62" s="648"/>
      <c r="H62" s="364"/>
      <c r="I62" s="364"/>
      <c r="J62" s="364"/>
      <c r="K62" s="609"/>
      <c r="L62" s="609"/>
      <c r="M62" s="609"/>
      <c r="N62" s="609"/>
      <c r="O62" s="610"/>
      <c r="P62" s="364"/>
      <c r="Q62" s="616"/>
      <c r="R62" s="616"/>
      <c r="S62" s="364"/>
      <c r="T62" s="364"/>
      <c r="U62" s="364"/>
      <c r="V62" s="364"/>
      <c r="W62" s="364"/>
      <c r="X62" s="364"/>
      <c r="Y62" s="364"/>
      <c r="Z62" s="364"/>
      <c r="AA62" s="364"/>
      <c r="AB62" s="364"/>
      <c r="AC62" s="364"/>
      <c r="AD62" s="364"/>
      <c r="AE62" s="364"/>
      <c r="AF62" s="364"/>
      <c r="AG62" s="364"/>
      <c r="AH62" s="364"/>
      <c r="AI62" s="364"/>
      <c r="AJ62" s="364"/>
      <c r="AK62" s="364"/>
      <c r="AL62" s="364"/>
      <c r="AM62" s="364"/>
      <c r="AN62" s="364"/>
      <c r="AO62" s="364"/>
      <c r="AP62" s="364"/>
      <c r="AQ62" s="364"/>
      <c r="AR62" s="364"/>
      <c r="AS62" s="364"/>
      <c r="AT62" s="364"/>
      <c r="AU62" s="364"/>
      <c r="AV62" s="364"/>
      <c r="AW62" s="364"/>
      <c r="AX62" s="364"/>
      <c r="AY62" s="364"/>
      <c r="AZ62" s="364"/>
      <c r="BA62" s="364"/>
      <c r="BB62" s="364"/>
      <c r="BC62" s="364"/>
      <c r="BD62" s="364"/>
      <c r="BE62" s="364"/>
      <c r="BF62" s="364"/>
      <c r="BG62" s="364"/>
      <c r="BH62" s="364"/>
      <c r="BI62" s="364"/>
      <c r="BJ62" s="364"/>
      <c r="BK62" s="364"/>
      <c r="BL62" s="364"/>
      <c r="BM62" s="364"/>
      <c r="BN62" s="364"/>
      <c r="BO62" s="364"/>
    </row>
    <row r="63" spans="3:67" s="589" customFormat="1">
      <c r="C63" s="642"/>
      <c r="D63" s="903"/>
      <c r="H63" s="364"/>
      <c r="I63" s="364"/>
      <c r="J63" s="364"/>
      <c r="K63" s="609"/>
      <c r="L63" s="609"/>
      <c r="M63" s="609"/>
      <c r="N63" s="609"/>
      <c r="O63" s="610"/>
      <c r="P63" s="364"/>
      <c r="Q63" s="616"/>
      <c r="R63" s="616"/>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4"/>
      <c r="AY63" s="364"/>
      <c r="AZ63" s="364"/>
      <c r="BA63" s="364"/>
      <c r="BB63" s="364"/>
      <c r="BC63" s="364"/>
      <c r="BD63" s="364"/>
      <c r="BE63" s="364"/>
      <c r="BF63" s="364"/>
      <c r="BG63" s="364"/>
      <c r="BH63" s="364"/>
      <c r="BI63" s="364"/>
      <c r="BJ63" s="364"/>
      <c r="BK63" s="364"/>
      <c r="BL63" s="364"/>
      <c r="BM63" s="364"/>
      <c r="BN63" s="364"/>
      <c r="BO63" s="364"/>
    </row>
    <row r="64" spans="3:67" s="589" customFormat="1">
      <c r="C64" s="642"/>
      <c r="D64" s="903"/>
      <c r="H64" s="364"/>
      <c r="I64" s="364"/>
      <c r="J64" s="364"/>
      <c r="K64" s="609"/>
      <c r="L64" s="609"/>
      <c r="M64" s="609"/>
      <c r="N64" s="609"/>
      <c r="O64" s="610"/>
      <c r="P64" s="364"/>
      <c r="Q64" s="616"/>
      <c r="R64" s="616"/>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c r="AS64" s="364"/>
      <c r="AT64" s="364"/>
      <c r="AU64" s="364"/>
      <c r="AV64" s="364"/>
      <c r="AW64" s="364"/>
      <c r="AX64" s="364"/>
      <c r="AY64" s="364"/>
      <c r="AZ64" s="364"/>
      <c r="BA64" s="364"/>
      <c r="BB64" s="364"/>
      <c r="BC64" s="364"/>
      <c r="BD64" s="364"/>
      <c r="BE64" s="364"/>
      <c r="BF64" s="364"/>
      <c r="BG64" s="364"/>
      <c r="BH64" s="364"/>
      <c r="BI64" s="364"/>
      <c r="BJ64" s="364"/>
      <c r="BK64" s="364"/>
      <c r="BL64" s="364"/>
      <c r="BM64" s="364"/>
      <c r="BN64" s="364"/>
      <c r="BO64" s="364"/>
    </row>
    <row r="65" spans="3:67" s="589" customFormat="1">
      <c r="C65" s="642"/>
      <c r="D65" s="648"/>
      <c r="H65" s="364"/>
      <c r="I65" s="364"/>
      <c r="J65" s="364"/>
      <c r="K65" s="609"/>
      <c r="L65" s="609"/>
      <c r="M65" s="609"/>
      <c r="N65" s="609"/>
      <c r="O65" s="610"/>
      <c r="P65" s="364"/>
      <c r="Q65" s="616"/>
      <c r="R65" s="616"/>
      <c r="S65" s="364"/>
      <c r="T65" s="364"/>
      <c r="U65" s="364"/>
      <c r="V65" s="364"/>
      <c r="W65" s="364"/>
      <c r="X65" s="364"/>
      <c r="Y65" s="364"/>
      <c r="Z65" s="364"/>
      <c r="AA65" s="364"/>
      <c r="AB65" s="364"/>
      <c r="AC65" s="364"/>
      <c r="AD65" s="364"/>
      <c r="AE65" s="364"/>
      <c r="AF65" s="364"/>
      <c r="AG65" s="364"/>
      <c r="AH65" s="364"/>
      <c r="AI65" s="364"/>
      <c r="AJ65" s="364"/>
      <c r="AK65" s="364"/>
      <c r="AL65" s="364"/>
      <c r="AM65" s="364"/>
      <c r="AN65" s="364"/>
      <c r="AO65" s="364"/>
      <c r="AP65" s="364"/>
      <c r="AQ65" s="364"/>
      <c r="AR65" s="364"/>
      <c r="AS65" s="364"/>
      <c r="AT65" s="364"/>
      <c r="AU65" s="364"/>
      <c r="AV65" s="364"/>
      <c r="AW65" s="364"/>
      <c r="AX65" s="364"/>
      <c r="AY65" s="364"/>
      <c r="AZ65" s="364"/>
      <c r="BA65" s="364"/>
      <c r="BB65" s="364"/>
      <c r="BC65" s="364"/>
      <c r="BD65" s="364"/>
      <c r="BE65" s="364"/>
      <c r="BF65" s="364"/>
      <c r="BG65" s="364"/>
      <c r="BH65" s="364"/>
      <c r="BI65" s="364"/>
      <c r="BJ65" s="364"/>
      <c r="BK65" s="364"/>
      <c r="BL65" s="364"/>
      <c r="BM65" s="364"/>
      <c r="BN65" s="364"/>
      <c r="BO65" s="364"/>
    </row>
    <row r="66" spans="3:67" s="589" customFormat="1">
      <c r="C66" s="642"/>
      <c r="D66" s="648"/>
      <c r="H66" s="364"/>
      <c r="I66" s="364"/>
      <c r="J66" s="364"/>
      <c r="K66" s="609"/>
      <c r="L66" s="609"/>
      <c r="M66" s="609"/>
      <c r="N66" s="609"/>
      <c r="O66" s="610"/>
      <c r="P66" s="364"/>
      <c r="Q66" s="616"/>
      <c r="R66" s="616"/>
      <c r="S66" s="364"/>
      <c r="T66" s="364"/>
      <c r="U66" s="364"/>
      <c r="V66" s="364"/>
      <c r="W66" s="364"/>
      <c r="X66" s="364"/>
      <c r="Y66" s="364"/>
      <c r="Z66" s="364"/>
      <c r="AA66" s="364"/>
      <c r="AB66" s="364"/>
      <c r="AC66" s="364"/>
      <c r="AD66" s="364"/>
      <c r="AE66" s="364"/>
      <c r="AF66" s="364"/>
      <c r="AG66" s="364"/>
      <c r="AH66" s="364"/>
      <c r="AI66" s="364"/>
      <c r="AJ66" s="364"/>
      <c r="AK66" s="364"/>
      <c r="AL66" s="364"/>
      <c r="AM66" s="364"/>
      <c r="AN66" s="364"/>
      <c r="AO66" s="364"/>
      <c r="AP66" s="364"/>
      <c r="AQ66" s="364"/>
      <c r="AR66" s="364"/>
      <c r="AS66" s="364"/>
      <c r="AT66" s="364"/>
      <c r="AU66" s="364"/>
      <c r="AV66" s="364"/>
      <c r="AW66" s="364"/>
      <c r="AX66" s="364"/>
      <c r="AY66" s="364"/>
      <c r="AZ66" s="364"/>
      <c r="BA66" s="364"/>
      <c r="BB66" s="364"/>
      <c r="BC66" s="364"/>
      <c r="BD66" s="364"/>
      <c r="BE66" s="364"/>
      <c r="BF66" s="364"/>
      <c r="BG66" s="364"/>
      <c r="BH66" s="364"/>
      <c r="BI66" s="364"/>
      <c r="BJ66" s="364"/>
      <c r="BK66" s="364"/>
      <c r="BL66" s="364"/>
      <c r="BM66" s="364"/>
      <c r="BN66" s="364"/>
      <c r="BO66" s="364"/>
    </row>
    <row r="67" spans="3:67" s="589" customFormat="1">
      <c r="C67" s="642"/>
      <c r="D67" s="648"/>
      <c r="H67" s="364"/>
      <c r="I67" s="364"/>
      <c r="J67" s="364"/>
      <c r="K67" s="609"/>
      <c r="L67" s="609"/>
      <c r="M67" s="609"/>
      <c r="N67" s="609"/>
      <c r="O67" s="610"/>
      <c r="P67" s="364"/>
      <c r="Q67" s="616"/>
      <c r="R67" s="616"/>
      <c r="S67" s="364"/>
      <c r="T67" s="364"/>
      <c r="U67" s="364"/>
      <c r="V67" s="364"/>
      <c r="W67" s="364"/>
      <c r="X67" s="364"/>
      <c r="Y67" s="364"/>
      <c r="Z67" s="364"/>
      <c r="AA67" s="364"/>
      <c r="AB67" s="364"/>
      <c r="AC67" s="364"/>
      <c r="AD67" s="364"/>
      <c r="AE67" s="364"/>
      <c r="AF67" s="364"/>
      <c r="AG67" s="364"/>
      <c r="AH67" s="364"/>
      <c r="AI67" s="364"/>
      <c r="AJ67" s="364"/>
      <c r="AK67" s="364"/>
      <c r="AL67" s="364"/>
      <c r="AM67" s="364"/>
      <c r="AN67" s="364"/>
      <c r="AO67" s="364"/>
      <c r="AP67" s="364"/>
      <c r="AQ67" s="364"/>
      <c r="AR67" s="364"/>
      <c r="AS67" s="364"/>
      <c r="AT67" s="364"/>
      <c r="AU67" s="364"/>
      <c r="AV67" s="364"/>
      <c r="AW67" s="364"/>
      <c r="AX67" s="364"/>
      <c r="AY67" s="364"/>
      <c r="AZ67" s="364"/>
      <c r="BA67" s="364"/>
      <c r="BB67" s="364"/>
      <c r="BC67" s="364"/>
      <c r="BD67" s="364"/>
      <c r="BE67" s="364"/>
      <c r="BF67" s="364"/>
      <c r="BG67" s="364"/>
      <c r="BH67" s="364"/>
      <c r="BI67" s="364"/>
      <c r="BJ67" s="364"/>
      <c r="BK67" s="364"/>
      <c r="BL67" s="364"/>
      <c r="BM67" s="364"/>
      <c r="BN67" s="364"/>
      <c r="BO67" s="364"/>
    </row>
    <row r="68" spans="3:67" s="589" customFormat="1">
      <c r="C68" s="642"/>
      <c r="D68" s="648"/>
      <c r="H68" s="364"/>
      <c r="I68" s="364"/>
      <c r="J68" s="364"/>
      <c r="K68" s="609"/>
      <c r="L68" s="609"/>
      <c r="M68" s="609"/>
      <c r="N68" s="609"/>
      <c r="O68" s="610"/>
      <c r="P68" s="364"/>
      <c r="Q68" s="616"/>
      <c r="R68" s="616"/>
      <c r="S68" s="364"/>
      <c r="T68" s="364"/>
      <c r="U68" s="364"/>
      <c r="V68" s="364"/>
      <c r="W68" s="364"/>
      <c r="X68" s="364"/>
      <c r="Y68" s="364"/>
      <c r="Z68" s="364"/>
      <c r="AA68" s="364"/>
      <c r="AB68" s="364"/>
      <c r="AC68" s="364"/>
      <c r="AD68" s="364"/>
      <c r="AE68" s="364"/>
      <c r="AF68" s="364"/>
      <c r="AG68" s="364"/>
      <c r="AH68" s="364"/>
      <c r="AI68" s="364"/>
      <c r="AJ68" s="364"/>
      <c r="AK68" s="364"/>
      <c r="AL68" s="364"/>
      <c r="AM68" s="364"/>
      <c r="AN68" s="364"/>
      <c r="AO68" s="364"/>
      <c r="AP68" s="364"/>
      <c r="AQ68" s="364"/>
      <c r="AR68" s="364"/>
      <c r="AS68" s="364"/>
      <c r="AT68" s="364"/>
      <c r="AU68" s="364"/>
      <c r="AV68" s="364"/>
      <c r="AW68" s="364"/>
      <c r="AX68" s="364"/>
      <c r="AY68" s="364"/>
      <c r="AZ68" s="364"/>
      <c r="BA68" s="364"/>
      <c r="BB68" s="364"/>
      <c r="BC68" s="364"/>
      <c r="BD68" s="364"/>
      <c r="BE68" s="364"/>
      <c r="BF68" s="364"/>
      <c r="BG68" s="364"/>
      <c r="BH68" s="364"/>
      <c r="BI68" s="364"/>
      <c r="BJ68" s="364"/>
      <c r="BK68" s="364"/>
      <c r="BL68" s="364"/>
      <c r="BM68" s="364"/>
      <c r="BN68" s="364"/>
      <c r="BO68" s="364"/>
    </row>
    <row r="69" spans="3:67" s="589" customFormat="1">
      <c r="C69" s="642"/>
      <c r="D69" s="649"/>
      <c r="H69" s="364"/>
      <c r="I69" s="364"/>
      <c r="J69" s="364"/>
      <c r="K69" s="609"/>
      <c r="L69" s="609"/>
      <c r="M69" s="609"/>
      <c r="N69" s="609"/>
      <c r="O69" s="610"/>
      <c r="P69" s="364"/>
      <c r="Q69" s="616"/>
      <c r="R69" s="616"/>
      <c r="S69" s="364"/>
      <c r="T69" s="364"/>
      <c r="U69" s="364"/>
      <c r="V69" s="364"/>
      <c r="W69" s="364"/>
      <c r="X69" s="364"/>
      <c r="Y69" s="364"/>
      <c r="Z69" s="364"/>
      <c r="AA69" s="364"/>
      <c r="AB69" s="364"/>
      <c r="AC69" s="364"/>
      <c r="AD69" s="364"/>
      <c r="AE69" s="364"/>
      <c r="AF69" s="364"/>
      <c r="AG69" s="364"/>
      <c r="AH69" s="364"/>
      <c r="AI69" s="364"/>
      <c r="AJ69" s="364"/>
      <c r="AK69" s="364"/>
      <c r="AL69" s="364"/>
      <c r="AM69" s="364"/>
      <c r="AN69" s="364"/>
      <c r="AO69" s="364"/>
      <c r="AP69" s="364"/>
      <c r="AQ69" s="364"/>
      <c r="AR69" s="364"/>
      <c r="AS69" s="364"/>
      <c r="AT69" s="364"/>
      <c r="AU69" s="364"/>
      <c r="AV69" s="364"/>
      <c r="AW69" s="364"/>
      <c r="AX69" s="364"/>
      <c r="AY69" s="364"/>
      <c r="AZ69" s="364"/>
      <c r="BA69" s="364"/>
      <c r="BB69" s="364"/>
      <c r="BC69" s="364"/>
      <c r="BD69" s="364"/>
      <c r="BE69" s="364"/>
      <c r="BF69" s="364"/>
      <c r="BG69" s="364"/>
      <c r="BH69" s="364"/>
      <c r="BI69" s="364"/>
      <c r="BJ69" s="364"/>
      <c r="BK69" s="364"/>
      <c r="BL69" s="364"/>
      <c r="BM69" s="364"/>
      <c r="BN69" s="364"/>
      <c r="BO69" s="364"/>
    </row>
    <row r="70" spans="3:67" s="589" customFormat="1">
      <c r="C70" s="650"/>
      <c r="D70" s="651"/>
      <c r="H70" s="364"/>
      <c r="I70" s="364"/>
      <c r="J70" s="364"/>
      <c r="K70" s="609"/>
      <c r="L70" s="609"/>
      <c r="M70" s="609"/>
      <c r="N70" s="609"/>
      <c r="O70" s="610"/>
      <c r="P70" s="364"/>
      <c r="Q70" s="616"/>
      <c r="R70" s="616"/>
      <c r="S70" s="364"/>
      <c r="T70" s="364"/>
      <c r="U70" s="364"/>
      <c r="V70" s="364"/>
      <c r="W70" s="364"/>
      <c r="X70" s="364"/>
      <c r="Y70" s="364"/>
      <c r="Z70" s="364"/>
      <c r="AA70" s="364"/>
      <c r="AB70" s="364"/>
      <c r="AC70" s="364"/>
      <c r="AD70" s="364"/>
      <c r="AE70" s="364"/>
      <c r="AF70" s="364"/>
      <c r="AG70" s="364"/>
      <c r="AH70" s="364"/>
      <c r="AI70" s="364"/>
      <c r="AJ70" s="364"/>
      <c r="AK70" s="364"/>
      <c r="AL70" s="364"/>
      <c r="AM70" s="364"/>
      <c r="AN70" s="364"/>
      <c r="AO70" s="364"/>
      <c r="AP70" s="364"/>
      <c r="AQ70" s="364"/>
      <c r="AR70" s="364"/>
      <c r="AS70" s="364"/>
      <c r="AT70" s="364"/>
      <c r="AU70" s="364"/>
      <c r="AV70" s="364"/>
      <c r="AW70" s="364"/>
      <c r="AX70" s="364"/>
      <c r="AY70" s="364"/>
      <c r="AZ70" s="364"/>
      <c r="BA70" s="364"/>
      <c r="BB70" s="364"/>
      <c r="BC70" s="364"/>
      <c r="BD70" s="364"/>
      <c r="BE70" s="364"/>
      <c r="BF70" s="364"/>
      <c r="BG70" s="364"/>
      <c r="BH70" s="364"/>
      <c r="BI70" s="364"/>
      <c r="BJ70" s="364"/>
      <c r="BK70" s="364"/>
      <c r="BL70" s="364"/>
      <c r="BM70" s="364"/>
      <c r="BN70" s="364"/>
      <c r="BO70" s="364"/>
    </row>
    <row r="71" spans="3:67" s="589" customFormat="1">
      <c r="C71" s="642"/>
      <c r="D71" s="903"/>
      <c r="H71" s="364"/>
      <c r="I71" s="364"/>
      <c r="J71" s="364"/>
      <c r="K71" s="609"/>
      <c r="L71" s="609"/>
      <c r="M71" s="609"/>
      <c r="N71" s="609"/>
      <c r="O71" s="610"/>
      <c r="P71" s="364"/>
      <c r="Q71" s="616"/>
      <c r="R71" s="616"/>
      <c r="S71" s="364"/>
      <c r="T71" s="364"/>
      <c r="U71" s="364"/>
      <c r="V71" s="364"/>
      <c r="W71" s="364"/>
      <c r="X71" s="364"/>
      <c r="Y71" s="364"/>
      <c r="Z71" s="364"/>
      <c r="AA71" s="364"/>
      <c r="AB71" s="364"/>
      <c r="AC71" s="364"/>
      <c r="AD71" s="364"/>
      <c r="AE71" s="364"/>
      <c r="AF71" s="364"/>
      <c r="AG71" s="364"/>
      <c r="AH71" s="364"/>
      <c r="AI71" s="364"/>
      <c r="AJ71" s="364"/>
      <c r="AK71" s="364"/>
      <c r="AL71" s="364"/>
      <c r="AM71" s="364"/>
      <c r="AN71" s="364"/>
      <c r="AO71" s="364"/>
      <c r="AP71" s="364"/>
      <c r="AQ71" s="364"/>
      <c r="AR71" s="364"/>
      <c r="AS71" s="364"/>
      <c r="AT71" s="364"/>
      <c r="AU71" s="364"/>
      <c r="AV71" s="364"/>
      <c r="AW71" s="364"/>
      <c r="AX71" s="364"/>
      <c r="AY71" s="364"/>
      <c r="AZ71" s="364"/>
      <c r="BA71" s="364"/>
      <c r="BB71" s="364"/>
      <c r="BC71" s="364"/>
      <c r="BD71" s="364"/>
      <c r="BE71" s="364"/>
      <c r="BF71" s="364"/>
      <c r="BG71" s="364"/>
      <c r="BH71" s="364"/>
      <c r="BI71" s="364"/>
      <c r="BJ71" s="364"/>
      <c r="BK71" s="364"/>
      <c r="BL71" s="364"/>
      <c r="BM71" s="364"/>
      <c r="BN71" s="364"/>
      <c r="BO71" s="364"/>
    </row>
    <row r="72" spans="3:67" s="589" customFormat="1">
      <c r="C72" s="642"/>
      <c r="D72" s="903"/>
      <c r="H72" s="364"/>
      <c r="I72" s="364"/>
      <c r="J72" s="364"/>
      <c r="K72" s="609"/>
      <c r="L72" s="609"/>
      <c r="M72" s="609"/>
      <c r="N72" s="609"/>
      <c r="O72" s="610"/>
      <c r="P72" s="364"/>
      <c r="Q72" s="616"/>
      <c r="R72" s="616"/>
      <c r="S72" s="364"/>
      <c r="T72" s="364"/>
      <c r="U72" s="364"/>
      <c r="V72" s="364"/>
      <c r="W72" s="364"/>
      <c r="X72" s="364"/>
      <c r="Y72" s="364"/>
      <c r="Z72" s="364"/>
      <c r="AA72" s="364"/>
      <c r="AB72" s="364"/>
      <c r="AC72" s="364"/>
      <c r="AD72" s="364"/>
      <c r="AE72" s="364"/>
      <c r="AF72" s="364"/>
      <c r="AG72" s="364"/>
      <c r="AH72" s="364"/>
      <c r="AI72" s="364"/>
      <c r="AJ72" s="364"/>
      <c r="AK72" s="364"/>
      <c r="AL72" s="364"/>
      <c r="AM72" s="364"/>
      <c r="AN72" s="364"/>
      <c r="AO72" s="364"/>
      <c r="AP72" s="364"/>
      <c r="AQ72" s="364"/>
      <c r="AR72" s="364"/>
      <c r="AS72" s="364"/>
      <c r="AT72" s="364"/>
      <c r="AU72" s="364"/>
      <c r="AV72" s="364"/>
      <c r="AW72" s="364"/>
      <c r="AX72" s="364"/>
      <c r="AY72" s="364"/>
      <c r="AZ72" s="364"/>
      <c r="BA72" s="364"/>
      <c r="BB72" s="364"/>
      <c r="BC72" s="364"/>
      <c r="BD72" s="364"/>
      <c r="BE72" s="364"/>
      <c r="BF72" s="364"/>
      <c r="BG72" s="364"/>
      <c r="BH72" s="364"/>
      <c r="BI72" s="364"/>
      <c r="BJ72" s="364"/>
      <c r="BK72" s="364"/>
      <c r="BL72" s="364"/>
      <c r="BM72" s="364"/>
      <c r="BN72" s="364"/>
      <c r="BO72" s="364"/>
    </row>
    <row r="73" spans="3:67" s="589" customFormat="1">
      <c r="C73" s="652"/>
      <c r="D73" s="903"/>
      <c r="H73" s="364"/>
      <c r="I73" s="364"/>
      <c r="J73" s="364"/>
      <c r="K73" s="609"/>
      <c r="L73" s="609"/>
      <c r="M73" s="609"/>
      <c r="N73" s="609"/>
      <c r="O73" s="610"/>
      <c r="P73" s="364"/>
      <c r="Q73" s="616"/>
      <c r="R73" s="616"/>
      <c r="S73" s="364"/>
      <c r="T73" s="364"/>
      <c r="U73" s="364"/>
      <c r="V73" s="364"/>
      <c r="W73" s="364"/>
      <c r="X73" s="364"/>
      <c r="Y73" s="364"/>
      <c r="Z73" s="364"/>
      <c r="AA73" s="364"/>
      <c r="AB73" s="364"/>
      <c r="AC73" s="364"/>
      <c r="AD73" s="364"/>
      <c r="AE73" s="364"/>
      <c r="AF73" s="364"/>
      <c r="AG73" s="364"/>
      <c r="AH73" s="364"/>
      <c r="AI73" s="364"/>
      <c r="AJ73" s="364"/>
      <c r="AK73" s="364"/>
      <c r="AL73" s="364"/>
      <c r="AM73" s="364"/>
      <c r="AN73" s="364"/>
      <c r="AO73" s="364"/>
      <c r="AP73" s="364"/>
      <c r="AQ73" s="364"/>
      <c r="AR73" s="364"/>
      <c r="AS73" s="364"/>
      <c r="AT73" s="364"/>
      <c r="AU73" s="364"/>
      <c r="AV73" s="364"/>
      <c r="AW73" s="364"/>
      <c r="AX73" s="364"/>
      <c r="AY73" s="364"/>
      <c r="AZ73" s="364"/>
      <c r="BA73" s="364"/>
      <c r="BB73" s="364"/>
      <c r="BC73" s="364"/>
      <c r="BD73" s="364"/>
      <c r="BE73" s="364"/>
      <c r="BF73" s="364"/>
      <c r="BG73" s="364"/>
      <c r="BH73" s="364"/>
      <c r="BI73" s="364"/>
      <c r="BJ73" s="364"/>
      <c r="BK73" s="364"/>
      <c r="BL73" s="364"/>
      <c r="BM73" s="364"/>
      <c r="BN73" s="364"/>
      <c r="BO73" s="364"/>
    </row>
    <row r="74" spans="3:67" s="589" customFormat="1">
      <c r="C74" s="652"/>
      <c r="D74" s="903"/>
      <c r="H74" s="364"/>
      <c r="I74" s="364"/>
      <c r="J74" s="364"/>
      <c r="K74" s="609"/>
      <c r="L74" s="609"/>
      <c r="M74" s="609"/>
      <c r="N74" s="609"/>
      <c r="O74" s="610"/>
      <c r="P74" s="364"/>
      <c r="Q74" s="616"/>
      <c r="R74" s="616"/>
      <c r="S74" s="364"/>
      <c r="T74" s="364"/>
      <c r="U74" s="364"/>
      <c r="V74" s="364"/>
      <c r="W74" s="364"/>
      <c r="X74" s="364"/>
      <c r="Y74" s="364"/>
      <c r="Z74" s="364"/>
      <c r="AA74" s="364"/>
      <c r="AB74" s="364"/>
      <c r="AC74" s="364"/>
      <c r="AD74" s="364"/>
      <c r="AE74" s="364"/>
      <c r="AF74" s="364"/>
      <c r="AG74" s="364"/>
      <c r="AH74" s="364"/>
      <c r="AI74" s="364"/>
      <c r="AJ74" s="364"/>
      <c r="AK74" s="364"/>
      <c r="AL74" s="364"/>
      <c r="AM74" s="364"/>
      <c r="AN74" s="364"/>
      <c r="AO74" s="364"/>
      <c r="AP74" s="364"/>
      <c r="AQ74" s="364"/>
      <c r="AR74" s="364"/>
      <c r="AS74" s="364"/>
      <c r="AT74" s="364"/>
      <c r="AU74" s="364"/>
      <c r="AV74" s="364"/>
      <c r="AW74" s="364"/>
      <c r="AX74" s="364"/>
      <c r="AY74" s="364"/>
      <c r="AZ74" s="364"/>
      <c r="BA74" s="364"/>
      <c r="BB74" s="364"/>
      <c r="BC74" s="364"/>
      <c r="BD74" s="364"/>
      <c r="BE74" s="364"/>
      <c r="BF74" s="364"/>
      <c r="BG74" s="364"/>
      <c r="BH74" s="364"/>
      <c r="BI74" s="364"/>
      <c r="BJ74" s="364"/>
      <c r="BK74" s="364"/>
      <c r="BL74" s="364"/>
      <c r="BM74" s="364"/>
      <c r="BN74" s="364"/>
      <c r="BO74" s="364"/>
    </row>
    <row r="75" spans="3:67" s="589" customFormat="1">
      <c r="C75" s="652"/>
      <c r="D75" s="653"/>
      <c r="H75" s="364"/>
      <c r="I75" s="364"/>
      <c r="J75" s="364"/>
      <c r="K75" s="609"/>
      <c r="L75" s="609"/>
      <c r="M75" s="609"/>
      <c r="N75" s="609"/>
      <c r="O75" s="610"/>
      <c r="P75" s="364"/>
      <c r="Q75" s="616"/>
      <c r="R75" s="616"/>
      <c r="S75" s="364"/>
      <c r="T75" s="364"/>
      <c r="U75" s="364"/>
      <c r="V75" s="364"/>
      <c r="W75" s="364"/>
      <c r="X75" s="364"/>
      <c r="Y75" s="364"/>
      <c r="Z75" s="364"/>
      <c r="AA75" s="364"/>
      <c r="AB75" s="364"/>
      <c r="AC75" s="364"/>
      <c r="AD75" s="364"/>
      <c r="AE75" s="364"/>
      <c r="AF75" s="364"/>
      <c r="AG75" s="364"/>
      <c r="AH75" s="364"/>
      <c r="AI75" s="364"/>
      <c r="AJ75" s="364"/>
      <c r="AK75" s="364"/>
      <c r="AL75" s="364"/>
      <c r="AM75" s="364"/>
      <c r="AN75" s="364"/>
      <c r="AO75" s="364"/>
      <c r="AP75" s="364"/>
      <c r="AQ75" s="364"/>
      <c r="AR75" s="364"/>
      <c r="AS75" s="364"/>
      <c r="AT75" s="364"/>
      <c r="AU75" s="364"/>
      <c r="AV75" s="364"/>
      <c r="AW75" s="364"/>
      <c r="AX75" s="364"/>
      <c r="AY75" s="364"/>
      <c r="AZ75" s="364"/>
      <c r="BA75" s="364"/>
      <c r="BB75" s="364"/>
      <c r="BC75" s="364"/>
      <c r="BD75" s="364"/>
      <c r="BE75" s="364"/>
      <c r="BF75" s="364"/>
      <c r="BG75" s="364"/>
      <c r="BH75" s="364"/>
      <c r="BI75" s="364"/>
      <c r="BJ75" s="364"/>
      <c r="BK75" s="364"/>
      <c r="BL75" s="364"/>
      <c r="BM75" s="364"/>
      <c r="BN75" s="364"/>
      <c r="BO75" s="364"/>
    </row>
    <row r="76" spans="3:67" s="589" customFormat="1">
      <c r="C76" s="652"/>
      <c r="D76" s="653"/>
      <c r="H76" s="364"/>
      <c r="I76" s="364"/>
      <c r="J76" s="364"/>
      <c r="K76" s="609"/>
      <c r="L76" s="609"/>
      <c r="M76" s="609"/>
      <c r="N76" s="609"/>
      <c r="O76" s="610"/>
      <c r="P76" s="364"/>
      <c r="Q76" s="616"/>
      <c r="R76" s="616"/>
      <c r="S76" s="364"/>
      <c r="T76" s="364"/>
      <c r="U76" s="364"/>
      <c r="V76" s="364"/>
      <c r="W76" s="364"/>
      <c r="X76" s="364"/>
      <c r="Y76" s="364"/>
      <c r="Z76" s="364"/>
      <c r="AA76" s="364"/>
      <c r="AB76" s="364"/>
      <c r="AC76" s="364"/>
      <c r="AD76" s="364"/>
      <c r="AE76" s="364"/>
      <c r="AF76" s="364"/>
      <c r="AG76" s="364"/>
      <c r="AH76" s="364"/>
      <c r="AI76" s="364"/>
      <c r="AJ76" s="364"/>
      <c r="AK76" s="364"/>
      <c r="AL76" s="364"/>
      <c r="AM76" s="364"/>
      <c r="AN76" s="364"/>
      <c r="AO76" s="364"/>
      <c r="AP76" s="364"/>
      <c r="AQ76" s="364"/>
      <c r="AR76" s="364"/>
      <c r="AS76" s="364"/>
      <c r="AT76" s="364"/>
      <c r="AU76" s="364"/>
      <c r="AV76" s="364"/>
      <c r="AW76" s="364"/>
      <c r="AX76" s="364"/>
      <c r="AY76" s="364"/>
      <c r="AZ76" s="364"/>
      <c r="BA76" s="364"/>
      <c r="BB76" s="364"/>
      <c r="BC76" s="364"/>
      <c r="BD76" s="364"/>
      <c r="BE76" s="364"/>
      <c r="BF76" s="364"/>
      <c r="BG76" s="364"/>
      <c r="BH76" s="364"/>
      <c r="BI76" s="364"/>
      <c r="BJ76" s="364"/>
      <c r="BK76" s="364"/>
      <c r="BL76" s="364"/>
      <c r="BM76" s="364"/>
      <c r="BN76" s="364"/>
      <c r="BO76" s="364"/>
    </row>
    <row r="81" spans="11:15">
      <c r="K81" s="602"/>
      <c r="N81" s="602"/>
      <c r="O81" s="609"/>
    </row>
    <row r="82" spans="11:15">
      <c r="K82" s="602"/>
      <c r="N82" s="602"/>
      <c r="O82" s="609"/>
    </row>
    <row r="83" spans="11:15">
      <c r="K83" s="602"/>
      <c r="N83" s="602"/>
      <c r="O83" s="609"/>
    </row>
    <row r="84" spans="11:15">
      <c r="K84" s="602"/>
      <c r="N84" s="602"/>
      <c r="O84" s="609"/>
    </row>
    <row r="85" spans="11:15">
      <c r="K85" s="602"/>
      <c r="N85" s="602"/>
      <c r="O85" s="609"/>
    </row>
    <row r="86" spans="11:15">
      <c r="K86" s="602"/>
      <c r="N86" s="602"/>
      <c r="O86" s="609"/>
    </row>
    <row r="87" spans="11:15">
      <c r="K87" s="602"/>
      <c r="N87" s="602"/>
      <c r="O87" s="609"/>
    </row>
    <row r="88" spans="11:15">
      <c r="K88" s="602"/>
      <c r="N88" s="602"/>
      <c r="O88" s="609"/>
    </row>
    <row r="89" spans="11:15">
      <c r="K89" s="602"/>
      <c r="N89" s="602"/>
      <c r="O89" s="609"/>
    </row>
    <row r="90" spans="11:15">
      <c r="K90" s="602"/>
      <c r="N90" s="602"/>
      <c r="O90" s="609"/>
    </row>
    <row r="91" spans="11:15">
      <c r="K91" s="602"/>
      <c r="N91" s="602"/>
      <c r="O91" s="609"/>
    </row>
    <row r="92" spans="11:15">
      <c r="K92" s="602"/>
      <c r="N92" s="602"/>
      <c r="O92" s="609"/>
    </row>
    <row r="93" spans="11:15">
      <c r="K93" s="602"/>
      <c r="N93" s="602"/>
      <c r="O93" s="609"/>
    </row>
    <row r="94" spans="11:15">
      <c r="K94" s="602"/>
      <c r="N94" s="602"/>
      <c r="O94" s="609"/>
    </row>
    <row r="95" spans="11:15">
      <c r="K95" s="602"/>
      <c r="N95" s="602"/>
      <c r="O95" s="609"/>
    </row>
    <row r="96" spans="11:15">
      <c r="K96" s="602"/>
      <c r="N96" s="602"/>
      <c r="O96" s="609"/>
    </row>
    <row r="97" spans="11:15">
      <c r="K97" s="602"/>
      <c r="N97" s="602"/>
      <c r="O97" s="609"/>
    </row>
    <row r="98" spans="11:15">
      <c r="K98" s="602"/>
      <c r="N98" s="602"/>
      <c r="O98" s="609"/>
    </row>
    <row r="99" spans="11:15">
      <c r="K99" s="602"/>
      <c r="N99" s="602"/>
      <c r="O99" s="609"/>
    </row>
    <row r="100" spans="11:15">
      <c r="K100" s="602"/>
      <c r="N100" s="602"/>
      <c r="O100" s="609"/>
    </row>
    <row r="101" spans="11:15">
      <c r="K101" s="602"/>
      <c r="N101" s="602"/>
      <c r="O101" s="609"/>
    </row>
    <row r="102" spans="11:15">
      <c r="K102" s="602"/>
      <c r="N102" s="602"/>
      <c r="O102" s="609"/>
    </row>
    <row r="103" spans="11:15">
      <c r="K103" s="602"/>
      <c r="N103" s="602"/>
      <c r="O103" s="609"/>
    </row>
    <row r="104" spans="11:15">
      <c r="K104" s="602"/>
      <c r="N104" s="602"/>
      <c r="O104" s="609"/>
    </row>
    <row r="105" spans="11:15">
      <c r="K105" s="602"/>
      <c r="N105" s="602"/>
      <c r="O105" s="609"/>
    </row>
    <row r="106" spans="11:15">
      <c r="K106" s="602"/>
      <c r="N106" s="602"/>
      <c r="O106" s="609"/>
    </row>
    <row r="107" spans="11:15">
      <c r="K107" s="602"/>
      <c r="N107" s="602"/>
      <c r="O107" s="609"/>
    </row>
    <row r="108" spans="11:15">
      <c r="K108" s="602"/>
      <c r="N108" s="602"/>
      <c r="O108" s="609"/>
    </row>
    <row r="109" spans="11:15">
      <c r="K109" s="602"/>
      <c r="N109" s="602"/>
      <c r="O109" s="609"/>
    </row>
    <row r="110" spans="11:15">
      <c r="K110" s="602"/>
      <c r="N110" s="602"/>
      <c r="O110" s="609"/>
    </row>
    <row r="111" spans="11:15">
      <c r="K111" s="602"/>
      <c r="N111" s="602"/>
      <c r="O111" s="609"/>
    </row>
    <row r="112" spans="11:15">
      <c r="K112" s="602"/>
      <c r="N112" s="602"/>
      <c r="O112" s="609"/>
    </row>
    <row r="113" spans="11:15">
      <c r="K113" s="602"/>
      <c r="N113" s="602"/>
      <c r="O113" s="609"/>
    </row>
    <row r="114" spans="11:15">
      <c r="K114" s="602"/>
      <c r="N114" s="602"/>
      <c r="O114" s="609"/>
    </row>
    <row r="115" spans="11:15">
      <c r="K115" s="602"/>
      <c r="N115" s="602"/>
      <c r="O115" s="609"/>
    </row>
    <row r="116" spans="11:15">
      <c r="K116" s="602"/>
      <c r="N116" s="602"/>
      <c r="O116" s="609"/>
    </row>
    <row r="117" spans="11:15">
      <c r="K117" s="602"/>
      <c r="N117" s="602"/>
      <c r="O117" s="609"/>
    </row>
    <row r="118" spans="11:15">
      <c r="K118" s="602"/>
      <c r="N118" s="602"/>
      <c r="O118" s="609"/>
    </row>
    <row r="119" spans="11:15">
      <c r="K119" s="602"/>
      <c r="N119" s="602"/>
      <c r="O119" s="609"/>
    </row>
    <row r="120" spans="11:15">
      <c r="K120" s="602"/>
      <c r="N120" s="602"/>
      <c r="O120" s="609"/>
    </row>
    <row r="121" spans="11:15">
      <c r="K121" s="602"/>
      <c r="N121" s="602"/>
      <c r="O121" s="609"/>
    </row>
    <row r="122" spans="11:15">
      <c r="K122" s="602"/>
      <c r="N122" s="602"/>
      <c r="O122" s="609"/>
    </row>
    <row r="123" spans="11:15">
      <c r="K123" s="602"/>
      <c r="N123" s="602"/>
      <c r="O123" s="609"/>
    </row>
    <row r="124" spans="11:15">
      <c r="K124" s="602"/>
      <c r="N124" s="602"/>
      <c r="O124" s="609"/>
    </row>
    <row r="125" spans="11:15">
      <c r="K125" s="602"/>
      <c r="N125" s="602"/>
      <c r="O125" s="609"/>
    </row>
    <row r="126" spans="11:15">
      <c r="K126" s="602"/>
      <c r="N126" s="602"/>
      <c r="O126" s="609"/>
    </row>
    <row r="127" spans="11:15">
      <c r="K127" s="602"/>
      <c r="N127" s="602"/>
      <c r="O127" s="609"/>
    </row>
    <row r="128" spans="11:15">
      <c r="K128" s="602"/>
      <c r="N128" s="602"/>
      <c r="O128" s="609"/>
    </row>
    <row r="129" spans="11:15">
      <c r="K129" s="602"/>
      <c r="N129" s="602"/>
      <c r="O129" s="609"/>
    </row>
    <row r="130" spans="11:15">
      <c r="K130" s="602"/>
      <c r="N130" s="602"/>
      <c r="O130" s="609"/>
    </row>
    <row r="131" spans="11:15">
      <c r="K131" s="602"/>
      <c r="N131" s="602"/>
      <c r="O131" s="609"/>
    </row>
    <row r="132" spans="11:15">
      <c r="K132" s="602"/>
      <c r="N132" s="602"/>
      <c r="O132" s="609"/>
    </row>
    <row r="133" spans="11:15">
      <c r="K133" s="602"/>
      <c r="N133" s="602"/>
      <c r="O133" s="609"/>
    </row>
    <row r="134" spans="11:15">
      <c r="K134" s="602"/>
      <c r="N134" s="602"/>
      <c r="O134" s="609"/>
    </row>
    <row r="135" spans="11:15">
      <c r="K135" s="602"/>
      <c r="N135" s="602"/>
      <c r="O135" s="609"/>
    </row>
    <row r="136" spans="11:15">
      <c r="K136" s="602"/>
      <c r="N136" s="602"/>
      <c r="O136" s="609"/>
    </row>
    <row r="137" spans="11:15">
      <c r="K137" s="602"/>
      <c r="N137" s="602"/>
      <c r="O137" s="609"/>
    </row>
    <row r="138" spans="11:15">
      <c r="K138" s="602"/>
      <c r="N138" s="602"/>
      <c r="O138" s="609"/>
    </row>
    <row r="139" spans="11:15">
      <c r="K139" s="602"/>
      <c r="N139" s="602"/>
      <c r="O139" s="609"/>
    </row>
    <row r="140" spans="11:15">
      <c r="K140" s="602"/>
      <c r="N140" s="602"/>
      <c r="O140" s="609"/>
    </row>
    <row r="141" spans="11:15">
      <c r="K141" s="602"/>
      <c r="N141" s="602"/>
      <c r="O141" s="609"/>
    </row>
    <row r="142" spans="11:15">
      <c r="K142" s="602"/>
      <c r="N142" s="602"/>
      <c r="O142" s="609"/>
    </row>
    <row r="143" spans="11:15">
      <c r="K143" s="602"/>
      <c r="N143" s="602"/>
      <c r="O143" s="609"/>
    </row>
    <row r="144" spans="11:15">
      <c r="K144" s="602"/>
      <c r="N144" s="602"/>
      <c r="O144" s="609"/>
    </row>
    <row r="145" spans="11:15">
      <c r="K145" s="602"/>
      <c r="N145" s="602"/>
      <c r="O145" s="609"/>
    </row>
    <row r="146" spans="11:15">
      <c r="K146" s="602"/>
      <c r="N146" s="602"/>
      <c r="O146" s="609"/>
    </row>
    <row r="147" spans="11:15">
      <c r="K147" s="602"/>
      <c r="N147" s="602"/>
      <c r="O147" s="609"/>
    </row>
    <row r="148" spans="11:15">
      <c r="K148" s="602"/>
      <c r="N148" s="602"/>
      <c r="O148" s="609"/>
    </row>
    <row r="149" spans="11:15">
      <c r="K149" s="602"/>
      <c r="N149" s="602"/>
      <c r="O149" s="609"/>
    </row>
    <row r="150" spans="11:15">
      <c r="K150" s="602"/>
      <c r="N150" s="602"/>
      <c r="O150" s="609"/>
    </row>
    <row r="151" spans="11:15">
      <c r="K151" s="602"/>
      <c r="O151" s="609"/>
    </row>
    <row r="152" spans="11:15">
      <c r="K152" s="602"/>
      <c r="O152" s="609"/>
    </row>
    <row r="153" spans="11:15">
      <c r="O153" s="609"/>
    </row>
    <row r="154" spans="11:15">
      <c r="O154" s="609"/>
    </row>
    <row r="155" spans="11:15">
      <c r="O155" s="609"/>
    </row>
    <row r="156" spans="11:15">
      <c r="O156" s="609"/>
    </row>
    <row r="157" spans="11:15">
      <c r="O157" s="609"/>
    </row>
    <row r="158" spans="11:15">
      <c r="O158" s="609"/>
    </row>
    <row r="159" spans="11:15">
      <c r="O159" s="609"/>
    </row>
    <row r="160" spans="11:15">
      <c r="O160" s="609"/>
    </row>
    <row r="161" spans="15:15">
      <c r="O161" s="609"/>
    </row>
    <row r="162" spans="15:15">
      <c r="O162" s="609"/>
    </row>
    <row r="163" spans="15:15">
      <c r="O163" s="609"/>
    </row>
    <row r="164" spans="15:15">
      <c r="O164" s="609"/>
    </row>
    <row r="165" spans="15:15">
      <c r="O165" s="609"/>
    </row>
    <row r="166" spans="15:15">
      <c r="O166" s="609"/>
    </row>
    <row r="167" spans="15:15">
      <c r="O167" s="609"/>
    </row>
    <row r="168" spans="15:15">
      <c r="O168" s="609"/>
    </row>
    <row r="169" spans="15:15">
      <c r="O169" s="609"/>
    </row>
    <row r="170" spans="15:15">
      <c r="O170" s="609"/>
    </row>
    <row r="171" spans="15:15">
      <c r="O171" s="609"/>
    </row>
    <row r="172" spans="15:15">
      <c r="O172" s="609"/>
    </row>
    <row r="173" spans="15:15">
      <c r="O173" s="609"/>
    </row>
    <row r="174" spans="15:15">
      <c r="O174" s="609"/>
    </row>
    <row r="175" spans="15:15">
      <c r="O175" s="609"/>
    </row>
    <row r="176" spans="15:15">
      <c r="O176" s="609"/>
    </row>
    <row r="177" spans="15:15">
      <c r="O177" s="609"/>
    </row>
  </sheetData>
  <mergeCells count="29">
    <mergeCell ref="U28:V28"/>
    <mergeCell ref="X28:Y28"/>
    <mergeCell ref="D71:D72"/>
    <mergeCell ref="D73:D74"/>
    <mergeCell ref="D45:D47"/>
    <mergeCell ref="D52:D54"/>
    <mergeCell ref="D55:D56"/>
    <mergeCell ref="D57:D58"/>
    <mergeCell ref="D60:D61"/>
    <mergeCell ref="D63:D64"/>
    <mergeCell ref="D32:F37"/>
    <mergeCell ref="D9:F11"/>
    <mergeCell ref="K9:L9"/>
    <mergeCell ref="N9:O9"/>
    <mergeCell ref="H10:I10"/>
    <mergeCell ref="D17:F21"/>
    <mergeCell ref="D22:F24"/>
    <mergeCell ref="D26:F28"/>
    <mergeCell ref="V12:X12"/>
    <mergeCell ref="D13:F16"/>
    <mergeCell ref="I2:T2"/>
    <mergeCell ref="X2:Z2"/>
    <mergeCell ref="D4:F5"/>
    <mergeCell ref="L5:N5"/>
    <mergeCell ref="D6:F8"/>
    <mergeCell ref="V7:X7"/>
    <mergeCell ref="K8:L8"/>
    <mergeCell ref="N8:O8"/>
    <mergeCell ref="Q8:R8"/>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C7267-7898-4B7E-A743-918DB15DC176}">
  <sheetPr>
    <tabColor rgb="FF00B050"/>
  </sheetPr>
  <dimension ref="A1:BC40"/>
  <sheetViews>
    <sheetView showGridLines="0" zoomScale="70" zoomScaleNormal="70" workbookViewId="0">
      <selection activeCell="W11" sqref="W11"/>
    </sheetView>
  </sheetViews>
  <sheetFormatPr defaultColWidth="13.06640625" defaultRowHeight="18" customHeight="1"/>
  <cols>
    <col min="1" max="2" width="3.265625" style="4" customWidth="1"/>
    <col min="3" max="3" width="6.53125" style="4" customWidth="1"/>
    <col min="4" max="5" width="13.06640625" style="4"/>
    <col min="6" max="6" width="12.796875" style="4" customWidth="1"/>
    <col min="7" max="9" width="4.59765625" style="4" customWidth="1"/>
    <col min="10" max="13" width="6.53125" style="4" customWidth="1"/>
    <col min="14" max="14" width="12.796875" style="4" customWidth="1"/>
    <col min="15" max="16" width="13.06640625" style="4" customWidth="1"/>
    <col min="17" max="55" width="6.53125" style="4" customWidth="1"/>
    <col min="56" max="56" width="4.59765625" style="4" customWidth="1"/>
    <col min="57" max="16384" width="13.06640625" style="4"/>
  </cols>
  <sheetData>
    <row r="1" spans="1:55" ht="18" customHeight="1">
      <c r="A1" s="1"/>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62"/>
      <c r="AR1" s="62"/>
      <c r="AS1" s="62"/>
      <c r="AT1" s="62"/>
      <c r="AU1" s="62"/>
      <c r="AV1" s="62"/>
      <c r="AW1" s="62"/>
      <c r="AX1" s="62"/>
      <c r="AY1" s="62"/>
      <c r="AZ1" s="62"/>
      <c r="BA1" s="62"/>
      <c r="BB1" s="62"/>
      <c r="BC1" s="62"/>
    </row>
    <row r="2" spans="1:55" ht="18" customHeight="1">
      <c r="A2" s="5"/>
      <c r="B2" s="5"/>
      <c r="C2" s="5"/>
      <c r="D2" s="658" t="s">
        <v>32</v>
      </c>
      <c r="E2" s="658"/>
      <c r="F2" s="658"/>
      <c r="G2" s="658"/>
      <c r="H2" s="658"/>
      <c r="I2" s="658"/>
      <c r="J2" s="659" t="s">
        <v>33</v>
      </c>
      <c r="K2" s="659"/>
      <c r="L2" s="659"/>
      <c r="M2" s="659"/>
      <c r="N2" s="659"/>
      <c r="O2" s="659"/>
      <c r="P2" s="659"/>
      <c r="Q2" s="659"/>
      <c r="R2" s="659"/>
      <c r="S2" s="659"/>
      <c r="T2" s="63"/>
      <c r="U2" s="7"/>
      <c r="V2" s="7"/>
      <c r="W2" s="7"/>
      <c r="X2" s="7"/>
      <c r="Y2" s="7"/>
      <c r="Z2" s="7"/>
      <c r="AA2" s="7"/>
      <c r="AB2" s="7"/>
      <c r="AC2" s="7"/>
      <c r="AD2" s="7"/>
      <c r="AE2" s="7"/>
      <c r="AF2" s="7"/>
      <c r="AG2" s="7"/>
      <c r="AH2" s="7"/>
      <c r="AI2" s="7"/>
      <c r="AJ2" s="7"/>
      <c r="AK2" s="7"/>
      <c r="AL2" s="7"/>
      <c r="AM2" s="7"/>
      <c r="AN2" s="7"/>
      <c r="AO2" s="7"/>
      <c r="AP2" s="2"/>
      <c r="AQ2" s="62"/>
      <c r="AR2" s="62"/>
      <c r="AS2" s="62"/>
      <c r="AT2" s="62"/>
      <c r="AU2" s="62"/>
      <c r="AV2" s="62"/>
      <c r="AW2" s="62"/>
      <c r="AX2" s="62"/>
      <c r="AY2" s="62"/>
      <c r="AZ2" s="62"/>
      <c r="BA2" s="62"/>
      <c r="BB2" s="62"/>
      <c r="BC2" s="62"/>
    </row>
    <row r="3" spans="1:55" ht="18" customHeight="1">
      <c r="A3" s="5"/>
      <c r="B3" s="5"/>
      <c r="C3" s="5"/>
      <c r="D3" s="658"/>
      <c r="E3" s="658"/>
      <c r="F3" s="658"/>
      <c r="G3" s="658"/>
      <c r="H3" s="658"/>
      <c r="I3" s="658"/>
      <c r="J3" s="659"/>
      <c r="K3" s="659"/>
      <c r="L3" s="659"/>
      <c r="M3" s="659"/>
      <c r="N3" s="659"/>
      <c r="O3" s="659"/>
      <c r="P3" s="659"/>
      <c r="Q3" s="659"/>
      <c r="R3" s="659"/>
      <c r="S3" s="659"/>
      <c r="T3" s="63"/>
      <c r="U3" s="7"/>
      <c r="V3" s="7"/>
      <c r="W3" s="7"/>
      <c r="X3" s="7"/>
      <c r="Y3" s="7"/>
      <c r="Z3" s="7"/>
      <c r="AA3" s="7"/>
      <c r="AB3" s="7"/>
      <c r="AC3" s="7"/>
      <c r="AD3" s="7"/>
      <c r="AE3" s="7"/>
      <c r="AF3" s="7"/>
      <c r="AG3" s="7"/>
      <c r="AH3" s="7"/>
      <c r="AI3" s="7"/>
      <c r="AJ3" s="7"/>
      <c r="AK3" s="7"/>
      <c r="AL3" s="7"/>
      <c r="AM3" s="7"/>
      <c r="AN3" s="7"/>
      <c r="AO3" s="7"/>
      <c r="AP3" s="2"/>
      <c r="AQ3" s="62"/>
      <c r="AR3" s="62"/>
      <c r="AS3" s="62"/>
      <c r="AT3" s="62"/>
      <c r="AU3" s="62"/>
      <c r="AV3" s="62"/>
      <c r="AW3" s="62"/>
      <c r="AX3" s="62"/>
      <c r="AY3" s="62"/>
      <c r="AZ3" s="62"/>
      <c r="BA3" s="62"/>
      <c r="BB3" s="62"/>
      <c r="BC3" s="62"/>
    </row>
    <row r="4" spans="1:55" ht="18" customHeight="1">
      <c r="A4" s="5"/>
      <c r="B4" s="5"/>
      <c r="C4" s="5"/>
      <c r="D4" s="658"/>
      <c r="E4" s="658"/>
      <c r="F4" s="658"/>
      <c r="G4" s="658"/>
      <c r="H4" s="658"/>
      <c r="I4" s="658"/>
      <c r="J4" s="63"/>
      <c r="K4" s="63"/>
      <c r="L4" s="63"/>
      <c r="M4" s="63"/>
      <c r="N4" s="63"/>
      <c r="O4" s="63"/>
      <c r="P4" s="63"/>
      <c r="Q4" s="63"/>
      <c r="R4" s="63"/>
      <c r="S4" s="63"/>
      <c r="T4" s="63"/>
      <c r="U4" s="7"/>
      <c r="V4" s="7"/>
      <c r="W4" s="7"/>
      <c r="X4" s="7"/>
      <c r="Y4" s="7"/>
      <c r="Z4" s="7"/>
      <c r="AA4" s="7"/>
      <c r="AB4" s="7"/>
      <c r="AC4" s="7"/>
      <c r="AD4" s="7"/>
      <c r="AE4" s="7"/>
      <c r="AF4" s="7"/>
      <c r="AG4" s="7"/>
      <c r="AH4" s="7"/>
      <c r="AI4" s="7"/>
      <c r="AJ4" s="7"/>
      <c r="AK4" s="7"/>
      <c r="AL4" s="7"/>
      <c r="AM4" s="7"/>
      <c r="AN4" s="7"/>
      <c r="AO4" s="7"/>
      <c r="AP4" s="2"/>
      <c r="AQ4" s="62"/>
      <c r="AR4" s="62"/>
      <c r="AS4" s="62"/>
      <c r="AT4" s="62"/>
      <c r="AU4" s="62"/>
      <c r="AV4" s="62"/>
      <c r="AW4" s="62"/>
      <c r="AX4" s="62"/>
      <c r="AY4" s="62"/>
      <c r="AZ4" s="62"/>
      <c r="BA4" s="62"/>
      <c r="BB4" s="62"/>
      <c r="BC4" s="62"/>
    </row>
    <row r="5" spans="1:55" ht="40.5" customHeight="1">
      <c r="A5" s="5"/>
      <c r="B5" s="5"/>
      <c r="C5" s="5"/>
      <c r="D5" s="658"/>
      <c r="E5" s="658"/>
      <c r="F5" s="658"/>
      <c r="G5" s="658"/>
      <c r="H5" s="658"/>
      <c r="I5" s="658"/>
      <c r="J5" s="659" t="s">
        <v>34</v>
      </c>
      <c r="K5" s="659"/>
      <c r="L5" s="659"/>
      <c r="M5" s="659"/>
      <c r="N5" s="659"/>
      <c r="O5" s="659"/>
      <c r="P5" s="659"/>
      <c r="Q5" s="659"/>
      <c r="R5" s="659"/>
      <c r="S5" s="659"/>
      <c r="T5" s="63"/>
      <c r="U5" s="7"/>
      <c r="V5" s="661" t="s">
        <v>35</v>
      </c>
      <c r="W5" s="661"/>
      <c r="X5" s="661"/>
      <c r="Y5" s="661"/>
      <c r="Z5" s="661"/>
      <c r="AA5" s="661"/>
      <c r="AB5" s="661"/>
      <c r="AC5" s="661"/>
      <c r="AD5" s="661"/>
      <c r="AE5" s="7"/>
      <c r="AF5" s="7"/>
      <c r="AG5" s="7"/>
      <c r="AH5" s="7"/>
      <c r="AI5" s="7"/>
      <c r="AJ5" s="7"/>
      <c r="AK5" s="7"/>
      <c r="AL5" s="7"/>
      <c r="AM5" s="7"/>
      <c r="AN5" s="7"/>
      <c r="AO5" s="7"/>
      <c r="AP5" s="2"/>
      <c r="AQ5" s="62"/>
      <c r="AR5" s="62"/>
      <c r="AS5" s="62"/>
      <c r="AT5" s="62"/>
      <c r="AU5" s="62"/>
      <c r="AV5" s="62"/>
      <c r="AW5" s="62"/>
      <c r="AX5" s="62"/>
      <c r="AY5" s="62"/>
      <c r="AZ5" s="62"/>
      <c r="BA5" s="62"/>
      <c r="BB5" s="62"/>
      <c r="BC5" s="62"/>
    </row>
    <row r="6" spans="1:55" ht="18" customHeight="1">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2"/>
      <c r="AQ6" s="62"/>
      <c r="AR6" s="62"/>
      <c r="AS6" s="62"/>
      <c r="AT6" s="62"/>
      <c r="AU6" s="62"/>
      <c r="AV6" s="62"/>
      <c r="AW6" s="62"/>
      <c r="AX6" s="62"/>
      <c r="AY6" s="62"/>
      <c r="AZ6" s="62"/>
      <c r="BA6" s="62"/>
      <c r="BB6" s="62"/>
      <c r="BC6" s="62"/>
    </row>
    <row r="7" spans="1:55" ht="25.15" customHeight="1">
      <c r="A7" s="2"/>
      <c r="B7" s="7"/>
      <c r="C7" s="7"/>
      <c r="D7" s="662"/>
      <c r="E7" s="662"/>
      <c r="F7" s="662"/>
      <c r="G7" s="7"/>
      <c r="H7" s="64"/>
      <c r="I7" s="65"/>
      <c r="J7" s="65"/>
      <c r="K7" s="65"/>
      <c r="L7" s="65"/>
      <c r="M7" s="65"/>
      <c r="N7" s="65"/>
      <c r="O7" s="65"/>
      <c r="P7" s="59"/>
      <c r="Q7" s="59"/>
      <c r="R7" s="59"/>
      <c r="S7" s="59"/>
      <c r="Y7" s="62"/>
      <c r="AP7" s="2"/>
      <c r="AQ7" s="62"/>
      <c r="AR7" s="62"/>
      <c r="AS7" s="62"/>
      <c r="AT7" s="62"/>
      <c r="AU7" s="62"/>
      <c r="AV7" s="62"/>
      <c r="AW7" s="62"/>
      <c r="AX7" s="62"/>
      <c r="AY7" s="62"/>
      <c r="AZ7" s="62"/>
      <c r="BA7" s="62"/>
      <c r="BB7" s="62"/>
      <c r="BC7" s="62"/>
    </row>
    <row r="8" spans="1:55" ht="33" customHeight="1">
      <c r="A8" s="2"/>
      <c r="B8" s="456"/>
      <c r="C8" s="456"/>
      <c r="D8" s="908" t="s">
        <v>269</v>
      </c>
      <c r="E8" s="908"/>
      <c r="F8" s="908"/>
      <c r="G8" s="456"/>
      <c r="H8" s="64"/>
      <c r="I8" s="65"/>
      <c r="J8" s="65"/>
      <c r="K8" s="76"/>
      <c r="L8" s="65"/>
      <c r="M8" s="65"/>
      <c r="N8" s="65"/>
      <c r="O8" s="65"/>
      <c r="P8" s="59"/>
      <c r="Q8" s="59"/>
      <c r="R8" s="59"/>
      <c r="S8" s="59"/>
      <c r="T8" s="59"/>
      <c r="U8" s="59"/>
      <c r="V8" s="59"/>
      <c r="W8" s="59"/>
      <c r="X8" s="59"/>
      <c r="Y8" s="59"/>
      <c r="Z8" s="59"/>
      <c r="AA8" s="59"/>
      <c r="AB8" s="59"/>
      <c r="AC8" s="59"/>
      <c r="AD8" s="59"/>
      <c r="AE8" s="59"/>
      <c r="AF8" s="59"/>
      <c r="AG8" s="59"/>
      <c r="AH8" s="59"/>
      <c r="AI8" s="59"/>
      <c r="AJ8" s="59"/>
      <c r="AK8" s="59"/>
      <c r="AL8" s="59"/>
      <c r="AM8" s="59"/>
      <c r="AP8" s="2"/>
      <c r="AQ8" s="68"/>
      <c r="AR8" s="68"/>
      <c r="AS8" s="68"/>
      <c r="AT8" s="68"/>
      <c r="AU8" s="68"/>
      <c r="AV8" s="68"/>
      <c r="AW8" s="68"/>
      <c r="AX8" s="68"/>
      <c r="AY8" s="68"/>
      <c r="AZ8" s="68"/>
      <c r="BA8" s="68"/>
      <c r="BB8" s="68"/>
      <c r="BC8" s="62"/>
    </row>
    <row r="9" spans="1:55" ht="25.15" customHeight="1">
      <c r="A9" s="2"/>
      <c r="B9" s="456"/>
      <c r="C9" s="905" t="s">
        <v>270</v>
      </c>
      <c r="D9" s="905"/>
      <c r="E9" s="905"/>
      <c r="F9" s="905"/>
      <c r="G9" s="456"/>
      <c r="H9" s="64"/>
      <c r="I9" s="65"/>
      <c r="J9" s="65"/>
      <c r="K9" s="65"/>
      <c r="L9" s="65"/>
      <c r="M9" s="65"/>
      <c r="N9" s="65"/>
      <c r="O9" s="65"/>
      <c r="P9" s="59"/>
      <c r="Q9" s="59"/>
      <c r="R9" s="59"/>
      <c r="S9" s="59"/>
      <c r="T9" s="59"/>
      <c r="U9" s="59"/>
      <c r="V9" s="59"/>
      <c r="W9" s="59"/>
      <c r="X9" s="59"/>
      <c r="Y9" s="59"/>
      <c r="Z9" s="59"/>
      <c r="AA9" s="59"/>
      <c r="AB9" s="59"/>
      <c r="AC9" s="59"/>
      <c r="AD9" s="59"/>
      <c r="AE9" s="59"/>
      <c r="AF9" s="59"/>
      <c r="AG9" s="59"/>
      <c r="AH9" s="59"/>
      <c r="AI9" s="59"/>
      <c r="AJ9" s="59"/>
      <c r="AK9" s="59"/>
      <c r="AL9" s="59"/>
      <c r="AM9" s="59"/>
      <c r="AP9" s="2"/>
      <c r="AQ9" s="68"/>
      <c r="AR9" s="68"/>
      <c r="AS9" s="68"/>
      <c r="AT9" s="68"/>
      <c r="AU9" s="68"/>
      <c r="AV9" s="68"/>
      <c r="AW9" s="68"/>
      <c r="AX9" s="68"/>
      <c r="AY9" s="68"/>
      <c r="AZ9" s="68"/>
      <c r="BA9" s="68"/>
      <c r="BB9" s="68"/>
      <c r="BC9" s="62"/>
    </row>
    <row r="10" spans="1:55" ht="25.15" customHeight="1">
      <c r="A10" s="2"/>
      <c r="B10" s="456"/>
      <c r="C10" s="905"/>
      <c r="D10" s="905"/>
      <c r="E10" s="905"/>
      <c r="F10" s="905"/>
      <c r="G10" s="456"/>
      <c r="H10" s="64"/>
      <c r="I10" s="65"/>
      <c r="J10" s="65"/>
      <c r="K10" s="78"/>
      <c r="L10" s="65"/>
      <c r="M10" s="65"/>
      <c r="N10" s="65"/>
      <c r="O10" s="65"/>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P10" s="2"/>
      <c r="AQ10" s="68"/>
      <c r="AR10" s="68"/>
      <c r="AS10" s="68"/>
      <c r="AT10" s="68"/>
      <c r="AU10" s="68"/>
      <c r="AV10" s="68"/>
      <c r="AW10" s="68"/>
      <c r="AX10" s="68"/>
      <c r="AY10" s="68"/>
      <c r="AZ10" s="68"/>
      <c r="BA10" s="68"/>
      <c r="BB10" s="68"/>
      <c r="BC10" s="62"/>
    </row>
    <row r="11" spans="1:55" ht="25.15" customHeight="1">
      <c r="A11" s="2"/>
      <c r="B11" s="456"/>
      <c r="C11" s="905"/>
      <c r="D11" s="905"/>
      <c r="E11" s="905"/>
      <c r="F11" s="905"/>
      <c r="G11" s="456"/>
      <c r="H11" s="64"/>
      <c r="I11" s="65"/>
      <c r="J11" s="65"/>
      <c r="K11" s="65"/>
      <c r="L11" s="65"/>
      <c r="M11" s="65"/>
      <c r="N11" s="65"/>
      <c r="O11" s="65"/>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P11" s="2"/>
      <c r="AQ11" s="68"/>
      <c r="AR11" s="68"/>
      <c r="AS11" s="68"/>
      <c r="AT11" s="68"/>
      <c r="AU11" s="68"/>
      <c r="AV11" s="68"/>
      <c r="AW11" s="68"/>
      <c r="AX11" s="68"/>
      <c r="AY11" s="68"/>
      <c r="AZ11" s="68"/>
      <c r="BA11" s="68"/>
      <c r="BB11" s="68"/>
      <c r="BC11" s="62"/>
    </row>
    <row r="12" spans="1:55" ht="25.15" customHeight="1">
      <c r="A12" s="2"/>
      <c r="B12" s="456"/>
      <c r="C12" s="905"/>
      <c r="D12" s="905"/>
      <c r="E12" s="905"/>
      <c r="F12" s="905"/>
      <c r="G12" s="456"/>
      <c r="H12" s="64"/>
      <c r="I12" s="65"/>
      <c r="J12" s="906" t="s">
        <v>271</v>
      </c>
      <c r="K12" s="906"/>
      <c r="L12" s="906"/>
      <c r="M12" s="906"/>
      <c r="N12" s="906"/>
      <c r="O12" s="906"/>
      <c r="P12" s="906"/>
      <c r="Q12" s="906"/>
      <c r="R12" s="59"/>
      <c r="S12" s="59"/>
      <c r="T12" s="59"/>
      <c r="U12" s="59"/>
      <c r="V12" s="59"/>
      <c r="W12" s="59"/>
      <c r="X12" s="59"/>
      <c r="Y12" s="59"/>
      <c r="Z12" s="59"/>
      <c r="AA12" s="59"/>
      <c r="AB12" s="59"/>
      <c r="AC12" s="59"/>
      <c r="AD12" s="59"/>
      <c r="AE12" s="59"/>
      <c r="AF12" s="59"/>
      <c r="AG12" s="59"/>
      <c r="AH12" s="59"/>
      <c r="AI12" s="59"/>
      <c r="AJ12" s="59"/>
      <c r="AK12" s="59"/>
      <c r="AL12" s="59"/>
      <c r="AM12" s="59"/>
      <c r="AP12" s="2"/>
      <c r="AQ12" s="68"/>
      <c r="AR12" s="68"/>
      <c r="AS12" s="68"/>
      <c r="AT12" s="68"/>
      <c r="AU12" s="68"/>
      <c r="AV12" s="68"/>
      <c r="AW12" s="68"/>
      <c r="AX12" s="68"/>
      <c r="AY12" s="68"/>
      <c r="AZ12" s="68"/>
      <c r="BA12" s="68"/>
      <c r="BB12" s="68"/>
      <c r="BC12" s="62"/>
    </row>
    <row r="13" spans="1:55" ht="25.15" customHeight="1">
      <c r="A13" s="2"/>
      <c r="B13" s="456"/>
      <c r="C13" s="905"/>
      <c r="D13" s="905"/>
      <c r="E13" s="905"/>
      <c r="F13" s="905"/>
      <c r="G13" s="456"/>
      <c r="H13" s="64"/>
      <c r="I13" s="65"/>
      <c r="J13" s="906"/>
      <c r="K13" s="906"/>
      <c r="L13" s="906"/>
      <c r="M13" s="906"/>
      <c r="N13" s="906"/>
      <c r="O13" s="906"/>
      <c r="P13" s="906"/>
      <c r="Q13" s="906"/>
      <c r="R13" s="59"/>
      <c r="S13" s="59"/>
      <c r="T13" s="59"/>
      <c r="U13" s="59"/>
      <c r="V13" s="59"/>
      <c r="W13" s="59"/>
      <c r="X13" s="59"/>
      <c r="Y13" s="59"/>
      <c r="Z13" s="59"/>
      <c r="AA13" s="59"/>
      <c r="AB13" s="59"/>
      <c r="AC13" s="59"/>
      <c r="AD13" s="59"/>
      <c r="AE13" s="59"/>
      <c r="AF13" s="59"/>
      <c r="AG13" s="59"/>
      <c r="AH13" s="59"/>
      <c r="AI13" s="59"/>
      <c r="AJ13" s="59"/>
      <c r="AK13" s="59"/>
      <c r="AL13" s="59"/>
      <c r="AM13" s="59"/>
      <c r="AP13" s="2"/>
      <c r="AQ13" s="68"/>
      <c r="AR13" s="68"/>
      <c r="AS13" s="68"/>
      <c r="AT13" s="68"/>
      <c r="AU13" s="68"/>
      <c r="AV13" s="68"/>
      <c r="AW13" s="68"/>
      <c r="AX13" s="68"/>
      <c r="AY13" s="68"/>
      <c r="AZ13" s="68"/>
      <c r="BA13" s="68"/>
      <c r="BB13" s="68"/>
      <c r="BC13" s="62"/>
    </row>
    <row r="14" spans="1:55" ht="25.15" customHeight="1">
      <c r="A14" s="2"/>
      <c r="B14" s="456"/>
      <c r="C14" s="905"/>
      <c r="D14" s="905"/>
      <c r="E14" s="905"/>
      <c r="F14" s="905"/>
      <c r="G14" s="456"/>
      <c r="H14" s="64"/>
      <c r="I14" s="65"/>
      <c r="J14" s="65"/>
      <c r="K14" s="65"/>
      <c r="L14" s="65"/>
      <c r="M14" s="65"/>
      <c r="N14" s="65"/>
      <c r="O14" s="65"/>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P14" s="2"/>
      <c r="AQ14" s="68"/>
      <c r="AR14" s="68"/>
      <c r="AS14" s="68"/>
      <c r="AT14" s="68"/>
      <c r="AU14" s="68"/>
      <c r="AV14" s="68"/>
      <c r="AW14" s="68"/>
      <c r="AX14" s="68"/>
      <c r="AY14" s="68"/>
      <c r="AZ14" s="68"/>
      <c r="BA14" s="68"/>
      <c r="BB14" s="68"/>
      <c r="BC14" s="62"/>
    </row>
    <row r="15" spans="1:55" ht="25.15" customHeight="1">
      <c r="A15" s="2"/>
      <c r="B15" s="46"/>
      <c r="C15" s="905"/>
      <c r="D15" s="905"/>
      <c r="E15" s="905"/>
      <c r="F15" s="905"/>
      <c r="G15" s="30"/>
      <c r="H15" s="64"/>
      <c r="I15" s="65"/>
      <c r="J15" s="80"/>
      <c r="K15" s="65"/>
      <c r="L15" s="65"/>
      <c r="M15" s="65"/>
      <c r="N15" s="65"/>
      <c r="O15" s="65"/>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P15" s="2"/>
      <c r="AQ15" s="68"/>
      <c r="AR15" s="68"/>
      <c r="AS15" s="68"/>
      <c r="AT15" s="68"/>
      <c r="AU15" s="68"/>
      <c r="AV15" s="68"/>
      <c r="AW15" s="68"/>
      <c r="AX15" s="68"/>
      <c r="AY15" s="68"/>
      <c r="AZ15" s="68"/>
      <c r="BA15" s="68"/>
      <c r="BB15" s="68"/>
      <c r="BC15" s="62"/>
    </row>
    <row r="16" spans="1:55" ht="25.15" customHeight="1">
      <c r="A16" s="2"/>
      <c r="B16" s="34"/>
      <c r="C16" s="905"/>
      <c r="D16" s="905"/>
      <c r="E16" s="905"/>
      <c r="F16" s="905"/>
      <c r="G16" s="30"/>
      <c r="H16" s="64"/>
      <c r="I16" s="65"/>
      <c r="J16" s="65"/>
      <c r="K16" s="65"/>
      <c r="L16" s="65"/>
      <c r="M16" s="65"/>
      <c r="N16" s="65"/>
      <c r="O16" s="65"/>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P16" s="2"/>
      <c r="AQ16" s="68"/>
      <c r="AR16" s="68"/>
      <c r="AS16" s="68"/>
      <c r="AT16" s="68"/>
      <c r="AU16" s="68"/>
      <c r="AV16" s="68"/>
      <c r="AW16" s="68"/>
      <c r="AX16" s="68"/>
      <c r="AY16" s="68"/>
      <c r="AZ16" s="68"/>
      <c r="BA16" s="68"/>
      <c r="BB16" s="68"/>
      <c r="BC16" s="62"/>
    </row>
    <row r="17" spans="1:55" ht="25.15" customHeight="1">
      <c r="A17" s="2"/>
      <c r="B17" s="7"/>
      <c r="C17" s="905"/>
      <c r="D17" s="905"/>
      <c r="E17" s="905"/>
      <c r="F17" s="905"/>
      <c r="G17" s="30"/>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P17" s="2"/>
      <c r="AQ17" s="68"/>
      <c r="AR17" s="68"/>
      <c r="AS17" s="68"/>
      <c r="AT17" s="68"/>
      <c r="AU17" s="68"/>
      <c r="AV17" s="68"/>
      <c r="AW17" s="68"/>
      <c r="AX17" s="68"/>
      <c r="AY17" s="68"/>
      <c r="AZ17" s="68"/>
      <c r="BA17" s="68"/>
      <c r="BB17" s="68"/>
      <c r="BC17" s="62"/>
    </row>
    <row r="18" spans="1:55" ht="25.15" customHeight="1">
      <c r="A18" s="2"/>
      <c r="B18" s="44"/>
      <c r="C18" s="907" t="s">
        <v>272</v>
      </c>
      <c r="D18" s="907"/>
      <c r="E18" s="907"/>
      <c r="F18" s="907"/>
      <c r="G18" s="30"/>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P18" s="2"/>
      <c r="AQ18" s="68"/>
      <c r="AR18" s="68"/>
      <c r="AS18" s="68"/>
      <c r="AT18" s="68"/>
      <c r="AU18" s="68"/>
      <c r="AV18" s="68"/>
      <c r="AW18" s="68"/>
      <c r="AX18" s="68"/>
      <c r="AY18" s="68"/>
      <c r="AZ18" s="68"/>
      <c r="BA18" s="68"/>
      <c r="BB18" s="68"/>
      <c r="BC18" s="62"/>
    </row>
    <row r="19" spans="1:55" ht="25.15" customHeight="1">
      <c r="A19" s="2"/>
      <c r="B19" s="7"/>
      <c r="C19" s="7"/>
      <c r="D19" s="81"/>
      <c r="E19" s="81"/>
      <c r="F19" s="81"/>
      <c r="G19" s="30"/>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P19" s="2"/>
      <c r="AQ19" s="68"/>
      <c r="AR19" s="68"/>
      <c r="AS19" s="68"/>
      <c r="AT19" s="68"/>
      <c r="AU19" s="68"/>
      <c r="AV19" s="68"/>
      <c r="AW19" s="68"/>
      <c r="AX19" s="68"/>
      <c r="AY19" s="68"/>
      <c r="AZ19" s="68"/>
      <c r="BA19" s="68"/>
      <c r="BB19" s="68"/>
      <c r="BC19" s="62"/>
    </row>
    <row r="20" spans="1:55" ht="25.15" customHeight="1">
      <c r="A20" s="2"/>
      <c r="B20" s="7"/>
      <c r="C20" s="29"/>
      <c r="D20" s="81"/>
      <c r="E20" s="907" t="s">
        <v>273</v>
      </c>
      <c r="F20" s="907"/>
      <c r="G20" s="30"/>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P20" s="2"/>
      <c r="AQ20" s="68"/>
      <c r="AR20" s="68"/>
      <c r="AS20" s="68"/>
      <c r="AT20" s="68"/>
      <c r="AU20" s="68"/>
      <c r="AV20" s="68"/>
      <c r="AW20" s="68"/>
      <c r="AX20" s="68"/>
      <c r="AY20" s="68"/>
      <c r="AZ20" s="68"/>
      <c r="BA20" s="68"/>
      <c r="BB20" s="68"/>
      <c r="BC20" s="62"/>
    </row>
    <row r="21" spans="1:55" ht="25.15" customHeight="1">
      <c r="A21" s="2"/>
      <c r="B21" s="44"/>
      <c r="C21" s="29"/>
      <c r="D21" s="81"/>
      <c r="E21" s="81"/>
      <c r="F21" s="81"/>
      <c r="G21" s="30"/>
      <c r="I21" s="78"/>
      <c r="J21" s="83"/>
      <c r="K21" s="83"/>
      <c r="L21" s="83"/>
      <c r="M21" s="83"/>
      <c r="N21" s="83"/>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P21" s="2"/>
      <c r="AQ21" s="68"/>
      <c r="AR21" s="68"/>
      <c r="AS21" s="68"/>
      <c r="AT21" s="68"/>
      <c r="AU21" s="68"/>
      <c r="AV21" s="68"/>
      <c r="AW21" s="68"/>
      <c r="AX21" s="68"/>
      <c r="AY21" s="68"/>
      <c r="AZ21" s="68"/>
      <c r="BA21" s="68"/>
      <c r="BB21" s="68"/>
      <c r="BC21" s="62"/>
    </row>
    <row r="22" spans="1:55" ht="25.15" customHeight="1">
      <c r="A22" s="2"/>
      <c r="B22" s="7"/>
      <c r="C22" s="7"/>
      <c r="D22" s="81"/>
      <c r="E22" s="81"/>
      <c r="F22" s="81"/>
      <c r="G22" s="30"/>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P22" s="2"/>
      <c r="AQ22" s="68"/>
      <c r="AR22" s="68"/>
      <c r="AS22" s="68"/>
      <c r="AT22" s="68"/>
      <c r="AU22" s="68"/>
      <c r="AV22" s="68"/>
      <c r="AW22" s="68"/>
      <c r="AX22" s="68"/>
      <c r="AY22" s="68"/>
      <c r="AZ22" s="68"/>
      <c r="BA22" s="68"/>
      <c r="BB22" s="68"/>
      <c r="BC22" s="62"/>
    </row>
    <row r="23" spans="1:55" ht="25.15" customHeight="1">
      <c r="A23" s="1"/>
      <c r="B23" s="1"/>
      <c r="C23" s="84" t="s">
        <v>28</v>
      </c>
      <c r="D23" s="85"/>
      <c r="E23" s="52"/>
      <c r="F23" s="52"/>
      <c r="G23" s="30"/>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P23" s="2"/>
      <c r="AQ23" s="68"/>
      <c r="AR23" s="68"/>
      <c r="AS23" s="68"/>
      <c r="AT23" s="68"/>
      <c r="AU23" s="68"/>
      <c r="AV23" s="68"/>
      <c r="AW23" s="68"/>
      <c r="AX23" s="68"/>
      <c r="AY23" s="68"/>
      <c r="AZ23" s="68"/>
      <c r="BA23" s="68"/>
      <c r="BB23" s="68"/>
      <c r="BC23" s="62"/>
    </row>
    <row r="24" spans="1:55" ht="25.15" customHeight="1">
      <c r="A24" s="2"/>
      <c r="B24" s="47"/>
      <c r="C24" s="29"/>
      <c r="D24" s="654" t="s">
        <v>274</v>
      </c>
      <c r="E24" s="654"/>
      <c r="F24" s="654"/>
      <c r="G24" s="30"/>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P24" s="2"/>
      <c r="AQ24" s="68"/>
      <c r="AR24" s="68"/>
      <c r="AS24" s="68"/>
      <c r="AT24" s="68"/>
      <c r="AU24" s="68"/>
      <c r="AV24" s="68"/>
      <c r="AW24" s="68"/>
      <c r="AX24" s="68"/>
      <c r="AY24" s="68"/>
      <c r="AZ24" s="68"/>
      <c r="BA24" s="68"/>
      <c r="BB24" s="68"/>
      <c r="BC24" s="62"/>
    </row>
    <row r="25" spans="1:55" ht="25.15" customHeight="1">
      <c r="A25" s="2"/>
      <c r="B25" s="47"/>
      <c r="C25" s="7"/>
      <c r="D25" s="654"/>
      <c r="E25" s="654"/>
      <c r="F25" s="654"/>
      <c r="G25" s="30"/>
      <c r="H25" s="62"/>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P25" s="2"/>
      <c r="AQ25" s="68"/>
      <c r="AR25" s="68"/>
      <c r="AS25" s="68"/>
      <c r="AT25" s="68"/>
      <c r="AU25" s="68"/>
      <c r="AV25" s="68"/>
      <c r="AW25" s="68"/>
      <c r="AX25" s="68"/>
      <c r="AY25" s="68"/>
      <c r="AZ25" s="68"/>
      <c r="BA25" s="68"/>
      <c r="BB25" s="68"/>
      <c r="BC25" s="62"/>
    </row>
    <row r="26" spans="1:55" ht="25.15" customHeight="1">
      <c r="A26" s="2"/>
      <c r="B26" s="7"/>
      <c r="C26" s="7"/>
      <c r="D26" s="654"/>
      <c r="E26" s="654"/>
      <c r="F26" s="654"/>
      <c r="G26" s="7"/>
      <c r="H26" s="62"/>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P26" s="2"/>
      <c r="AQ26" s="68"/>
      <c r="AR26" s="68"/>
      <c r="AS26" s="68"/>
      <c r="AT26" s="68"/>
      <c r="AU26" s="68"/>
      <c r="AV26" s="68"/>
      <c r="AW26" s="68"/>
      <c r="AX26" s="68"/>
      <c r="AY26" s="68"/>
      <c r="AZ26" s="68"/>
      <c r="BA26" s="68"/>
      <c r="BB26" s="68"/>
      <c r="BC26" s="62"/>
    </row>
    <row r="27" spans="1:55" ht="25.15" customHeight="1">
      <c r="A27" s="2"/>
      <c r="B27" s="7"/>
      <c r="C27" s="7"/>
      <c r="D27" s="654"/>
      <c r="E27" s="654"/>
      <c r="F27" s="654"/>
      <c r="G27" s="7"/>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P27" s="2"/>
      <c r="AQ27" s="68"/>
      <c r="AR27" s="68"/>
      <c r="AS27" s="68"/>
      <c r="AT27" s="68"/>
      <c r="AU27" s="68"/>
      <c r="AV27" s="68"/>
      <c r="AW27" s="68"/>
      <c r="AX27" s="68"/>
      <c r="AY27" s="68"/>
      <c r="AZ27" s="68"/>
      <c r="BA27" s="68"/>
      <c r="BB27" s="68"/>
      <c r="BC27" s="62"/>
    </row>
    <row r="28" spans="1:55" ht="25.15" customHeight="1">
      <c r="A28" s="2"/>
      <c r="B28" s="7"/>
      <c r="C28" s="47"/>
      <c r="D28" s="654"/>
      <c r="E28" s="654"/>
      <c r="F28" s="654"/>
      <c r="G28" s="7"/>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P28" s="2"/>
      <c r="AQ28" s="62"/>
      <c r="AR28" s="62"/>
      <c r="AS28" s="62"/>
      <c r="AT28" s="62"/>
      <c r="AU28" s="62"/>
      <c r="AV28" s="62"/>
      <c r="AW28" s="62"/>
      <c r="AX28" s="62"/>
      <c r="AY28" s="62"/>
      <c r="AZ28" s="62"/>
      <c r="BA28" s="62"/>
      <c r="BB28" s="62"/>
      <c r="BC28" s="62"/>
    </row>
    <row r="29" spans="1:55" ht="25.15" customHeight="1">
      <c r="A29" s="2"/>
      <c r="B29" s="7"/>
      <c r="C29" s="86"/>
      <c r="D29" s="654"/>
      <c r="E29" s="654"/>
      <c r="F29" s="654"/>
      <c r="G29" s="7"/>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P29" s="2"/>
      <c r="AQ29" s="62"/>
      <c r="AR29" s="62"/>
      <c r="AS29" s="62"/>
      <c r="AT29" s="62"/>
      <c r="AU29" s="62"/>
      <c r="AV29" s="62"/>
      <c r="AW29" s="62"/>
      <c r="AX29" s="62"/>
      <c r="AY29" s="62"/>
      <c r="AZ29" s="62"/>
      <c r="BA29" s="62"/>
      <c r="BB29" s="62"/>
      <c r="BC29" s="62"/>
    </row>
    <row r="30" spans="1:55" ht="25.15" customHeight="1">
      <c r="A30" s="2"/>
      <c r="B30" s="7"/>
      <c r="C30" s="7"/>
      <c r="D30" s="654"/>
      <c r="E30" s="654"/>
      <c r="F30" s="654"/>
      <c r="G30" s="7"/>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P30" s="2"/>
      <c r="AQ30" s="62"/>
      <c r="AR30" s="62"/>
      <c r="AS30" s="62"/>
      <c r="AT30" s="62"/>
      <c r="AU30" s="62"/>
      <c r="AV30" s="62"/>
      <c r="AW30" s="62"/>
      <c r="AX30" s="62"/>
      <c r="AY30" s="62"/>
      <c r="AZ30" s="62"/>
      <c r="BA30" s="62"/>
      <c r="BB30" s="62"/>
      <c r="BC30" s="62"/>
    </row>
    <row r="31" spans="1:55" ht="24.4" customHeight="1">
      <c r="A31" s="2"/>
      <c r="B31" s="7"/>
      <c r="C31" s="7"/>
      <c r="D31" s="654"/>
      <c r="E31" s="654"/>
      <c r="F31" s="654"/>
      <c r="G31" s="7"/>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P31" s="2"/>
      <c r="AQ31" s="62"/>
      <c r="AR31" s="62"/>
      <c r="AS31" s="62"/>
      <c r="AT31" s="62"/>
      <c r="AU31" s="62"/>
      <c r="AV31" s="62"/>
      <c r="AW31" s="62"/>
      <c r="AX31" s="62"/>
      <c r="AY31" s="62"/>
      <c r="AZ31" s="62"/>
      <c r="BA31" s="62"/>
      <c r="BB31" s="62"/>
      <c r="BC31" s="62"/>
    </row>
    <row r="32" spans="1:55" ht="24.4" customHeight="1">
      <c r="A32" s="2"/>
      <c r="B32" s="7"/>
      <c r="C32" s="7"/>
      <c r="D32" s="654"/>
      <c r="E32" s="654"/>
      <c r="F32" s="654"/>
      <c r="G32" s="7"/>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P32" s="2"/>
      <c r="AQ32" s="62"/>
      <c r="AR32" s="62"/>
      <c r="AS32" s="62"/>
      <c r="AT32" s="62"/>
      <c r="AU32" s="62"/>
      <c r="AV32" s="62"/>
      <c r="AW32" s="62"/>
      <c r="AX32" s="62"/>
      <c r="AY32" s="62"/>
      <c r="AZ32" s="62"/>
      <c r="BA32" s="62"/>
      <c r="BB32" s="62"/>
      <c r="BC32" s="62"/>
    </row>
    <row r="33" spans="1:55" ht="24.4" customHeight="1">
      <c r="A33" s="2"/>
      <c r="B33" s="7"/>
      <c r="C33" s="7"/>
      <c r="D33" s="654"/>
      <c r="E33" s="654"/>
      <c r="F33" s="654"/>
      <c r="G33" s="7"/>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P33" s="2"/>
      <c r="AQ33" s="62"/>
      <c r="AR33" s="62"/>
      <c r="AS33" s="62"/>
      <c r="AT33" s="62"/>
      <c r="AU33" s="62"/>
      <c r="AV33" s="62"/>
      <c r="AW33" s="62"/>
      <c r="AX33" s="62"/>
      <c r="AY33" s="62"/>
      <c r="AZ33" s="62"/>
      <c r="BA33" s="62"/>
      <c r="BB33" s="62"/>
      <c r="BC33" s="62"/>
    </row>
    <row r="34" spans="1:55" ht="24.4" customHeight="1">
      <c r="A34" s="2"/>
      <c r="B34" s="7"/>
      <c r="C34" s="7"/>
      <c r="D34" s="654"/>
      <c r="E34" s="654"/>
      <c r="F34" s="654"/>
      <c r="G34" s="7"/>
      <c r="I34" s="59"/>
      <c r="J34" s="59"/>
      <c r="K34" s="59"/>
      <c r="L34" s="59"/>
      <c r="M34" s="59"/>
      <c r="N34" s="59"/>
      <c r="O34" s="59"/>
      <c r="P34" s="59"/>
      <c r="Q34" s="59"/>
      <c r="R34" s="59"/>
      <c r="S34" s="59"/>
      <c r="T34" s="87"/>
      <c r="U34" s="87"/>
      <c r="V34" s="87"/>
      <c r="W34" s="87"/>
      <c r="X34" s="87"/>
      <c r="Y34" s="87"/>
      <c r="Z34" s="87"/>
      <c r="AA34" s="87"/>
      <c r="AB34" s="87"/>
      <c r="AC34" s="87"/>
      <c r="AD34" s="87"/>
      <c r="AE34" s="87"/>
      <c r="AF34" s="87"/>
      <c r="AG34" s="87"/>
      <c r="AH34" s="87"/>
      <c r="AI34" s="87"/>
      <c r="AJ34" s="87"/>
      <c r="AP34" s="2"/>
      <c r="AQ34" s="62"/>
      <c r="AR34" s="62"/>
      <c r="AS34" s="62"/>
      <c r="AT34" s="62"/>
      <c r="AU34" s="62"/>
      <c r="AV34" s="62"/>
      <c r="AW34" s="62"/>
      <c r="AX34" s="62"/>
      <c r="AY34" s="62"/>
      <c r="AZ34" s="62"/>
      <c r="BA34" s="62"/>
      <c r="BB34" s="62"/>
      <c r="BC34" s="62"/>
    </row>
    <row r="35" spans="1:55" ht="24.4" customHeight="1">
      <c r="A35" s="2"/>
      <c r="B35" s="7"/>
      <c r="C35" s="7"/>
      <c r="D35" s="7"/>
      <c r="E35" s="7"/>
      <c r="F35" s="7"/>
      <c r="G35" s="7"/>
      <c r="I35" s="59"/>
      <c r="J35" s="59"/>
      <c r="K35" s="59"/>
      <c r="L35" s="59"/>
      <c r="M35" s="59"/>
      <c r="N35" s="59"/>
      <c r="O35" s="59"/>
      <c r="P35" s="59"/>
      <c r="Q35" s="59"/>
      <c r="R35" s="59"/>
      <c r="S35" s="59"/>
      <c r="T35" s="87"/>
      <c r="U35" s="87"/>
      <c r="V35" s="87"/>
      <c r="W35" s="87"/>
      <c r="X35" s="87"/>
      <c r="Y35" s="87"/>
      <c r="Z35" s="87"/>
      <c r="AA35" s="87"/>
      <c r="AB35" s="87"/>
      <c r="AC35" s="87"/>
      <c r="AD35" s="87"/>
      <c r="AE35" s="87"/>
      <c r="AF35" s="87"/>
      <c r="AG35" s="87"/>
      <c r="AH35" s="87"/>
      <c r="AI35" s="87"/>
      <c r="AJ35" s="87"/>
      <c r="AP35" s="2"/>
      <c r="AQ35" s="62"/>
      <c r="AR35" s="62"/>
      <c r="AS35" s="62"/>
      <c r="AT35" s="62"/>
      <c r="AU35" s="62"/>
      <c r="AV35" s="62"/>
      <c r="AW35" s="62"/>
      <c r="AX35" s="62"/>
      <c r="AY35" s="62"/>
      <c r="AZ35" s="62"/>
      <c r="BA35" s="62"/>
      <c r="BB35" s="62"/>
      <c r="BC35" s="62"/>
    </row>
    <row r="36" spans="1:55" ht="18" customHeight="1">
      <c r="A36" s="2"/>
      <c r="B36" s="7"/>
      <c r="C36" s="7"/>
      <c r="D36" s="7"/>
      <c r="E36" s="7"/>
      <c r="F36" s="7"/>
      <c r="G36" s="7"/>
      <c r="I36" s="59"/>
      <c r="J36" s="59"/>
      <c r="K36" s="59"/>
      <c r="L36" s="59"/>
      <c r="M36" s="59"/>
      <c r="N36" s="59"/>
      <c r="O36" s="59"/>
      <c r="P36" s="59"/>
      <c r="Q36" s="59"/>
      <c r="R36" s="59"/>
      <c r="S36" s="59"/>
      <c r="AP36" s="2"/>
      <c r="AQ36" s="62"/>
      <c r="AR36" s="62"/>
      <c r="AS36" s="62"/>
      <c r="AT36" s="62"/>
      <c r="AU36" s="62"/>
      <c r="AV36" s="62"/>
      <c r="AW36" s="62"/>
      <c r="AX36" s="62"/>
      <c r="AY36" s="62"/>
      <c r="AZ36" s="62"/>
      <c r="BA36" s="62"/>
      <c r="BB36" s="62"/>
      <c r="BC36" s="62"/>
    </row>
    <row r="37" spans="1:55" ht="18" customHeight="1">
      <c r="A37" s="2"/>
      <c r="B37" s="7"/>
      <c r="C37" s="7"/>
      <c r="D37" s="7"/>
      <c r="E37" s="7"/>
      <c r="F37" s="7"/>
      <c r="G37" s="7"/>
      <c r="AP37" s="2"/>
      <c r="AQ37" s="62"/>
      <c r="AR37" s="62"/>
      <c r="AS37" s="62"/>
      <c r="AT37" s="62"/>
      <c r="AU37" s="62"/>
      <c r="AV37" s="62"/>
      <c r="AW37" s="62"/>
      <c r="AX37" s="62"/>
      <c r="AY37" s="62"/>
      <c r="AZ37" s="62"/>
      <c r="BA37" s="62"/>
      <c r="BB37" s="62"/>
      <c r="BC37" s="62"/>
    </row>
    <row r="38" spans="1:55" ht="18" customHeight="1">
      <c r="A38" s="2"/>
      <c r="B38" s="7"/>
      <c r="C38" s="7"/>
      <c r="D38" s="7"/>
      <c r="E38" s="7"/>
      <c r="F38" s="7"/>
      <c r="G38" s="7"/>
      <c r="AP38" s="2"/>
      <c r="AQ38" s="62"/>
      <c r="AR38" s="62"/>
      <c r="AS38" s="62"/>
      <c r="AT38" s="62"/>
      <c r="AU38" s="62"/>
      <c r="AV38" s="62"/>
      <c r="AW38" s="62"/>
      <c r="AX38" s="62"/>
      <c r="AY38" s="62"/>
      <c r="AZ38" s="62"/>
      <c r="BA38" s="62"/>
      <c r="BB38" s="62"/>
      <c r="BC38" s="62"/>
    </row>
    <row r="39" spans="1:55" ht="18" customHeight="1">
      <c r="A39" s="2"/>
      <c r="B39" s="7"/>
      <c r="C39" s="7"/>
      <c r="D39" s="7"/>
      <c r="E39" s="7"/>
      <c r="F39" s="7"/>
      <c r="G39" s="7"/>
      <c r="AP39" s="2"/>
      <c r="AQ39" s="62"/>
      <c r="AR39" s="62"/>
      <c r="AS39" s="62"/>
      <c r="AT39" s="62"/>
      <c r="AU39" s="62"/>
      <c r="AV39" s="62"/>
      <c r="AW39" s="62"/>
      <c r="AX39" s="62"/>
      <c r="AY39" s="62"/>
      <c r="AZ39" s="62"/>
      <c r="BA39" s="62"/>
      <c r="BB39" s="62"/>
      <c r="BC39" s="62"/>
    </row>
    <row r="40" spans="1:55" ht="18" customHeight="1">
      <c r="A40" s="2"/>
      <c r="B40" s="2"/>
      <c r="C40" s="2"/>
      <c r="D40" s="88" t="s">
        <v>45</v>
      </c>
      <c r="E40" s="2"/>
      <c r="F40" s="2"/>
      <c r="G40" s="2"/>
      <c r="H40" s="2"/>
      <c r="I40" s="2"/>
      <c r="J40" s="2"/>
      <c r="K40" s="2"/>
      <c r="L40" s="2"/>
      <c r="M40" s="2"/>
      <c r="N40" s="2"/>
      <c r="O40" s="2"/>
      <c r="P40" s="2"/>
      <c r="Q40" s="2"/>
      <c r="R40" s="88"/>
      <c r="S40" s="88"/>
      <c r="T40" s="88"/>
      <c r="U40" s="88"/>
      <c r="V40" s="88"/>
      <c r="W40" s="89"/>
      <c r="X40" s="2"/>
      <c r="Y40" s="2"/>
      <c r="Z40" s="2"/>
      <c r="AA40" s="2"/>
      <c r="AB40" s="2"/>
      <c r="AC40" s="2"/>
      <c r="AD40" s="2"/>
      <c r="AE40" s="2"/>
      <c r="AF40" s="2"/>
      <c r="AG40" s="2"/>
      <c r="AH40" s="2"/>
      <c r="AI40" s="2"/>
      <c r="AJ40" s="2"/>
      <c r="AK40" s="2"/>
      <c r="AL40" s="2"/>
      <c r="AM40" s="2"/>
      <c r="AN40" s="2"/>
      <c r="AO40" s="2"/>
      <c r="AP40" s="2"/>
      <c r="AQ40" s="62"/>
      <c r="AR40" s="62"/>
      <c r="AS40" s="62"/>
      <c r="AT40" s="62"/>
      <c r="AU40" s="62"/>
      <c r="AV40" s="62"/>
      <c r="AW40" s="62"/>
      <c r="AX40" s="62"/>
      <c r="AY40" s="62"/>
      <c r="AZ40" s="62"/>
      <c r="BA40" s="62"/>
      <c r="BB40" s="62"/>
      <c r="BC40" s="62"/>
    </row>
  </sheetData>
  <mergeCells count="11">
    <mergeCell ref="D8:F8"/>
    <mergeCell ref="D2:I5"/>
    <mergeCell ref="J2:S3"/>
    <mergeCell ref="J5:S5"/>
    <mergeCell ref="V5:AD5"/>
    <mergeCell ref="D7:F7"/>
    <mergeCell ref="C9:F17"/>
    <mergeCell ref="J12:Q13"/>
    <mergeCell ref="C18:F18"/>
    <mergeCell ref="E20:F20"/>
    <mergeCell ref="D24:F34"/>
  </mergeCells>
  <hyperlinks>
    <hyperlink ref="J12" r:id="rId1" xr:uid="{36189B0D-A480-49B2-B38D-BE663EB5B376}"/>
  </hyperlinks>
  <pageMargins left="0.75" right="0.75" top="1" bottom="1" header="0.5" footer="0.5"/>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IntroAgenda</vt:lpstr>
      <vt:lpstr>A Tour</vt:lpstr>
      <vt:lpstr>Motion Problems TE</vt:lpstr>
      <vt:lpstr>Solving Equations (2TE) (2)</vt:lpstr>
      <vt:lpstr>Drawing Triangles</vt:lpstr>
      <vt:lpstr>Place Value</vt:lpstr>
      <vt:lpstr>The Syracuse Problem</vt:lpstr>
      <vt:lpstr>Recusion Discovery</vt:lpstr>
      <vt:lpstr>Feedback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pdotm</dc:creator>
  <cp:lastModifiedBy>Art Bardige</cp:lastModifiedBy>
  <dcterms:created xsi:type="dcterms:W3CDTF">2018-04-11T23:57:35Z</dcterms:created>
  <dcterms:modified xsi:type="dcterms:W3CDTF">2018-04-13T10:12:01Z</dcterms:modified>
</cp:coreProperties>
</file>